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DOCHODY " sheetId="1" r:id="rId1"/>
    <sheet name="WYDATKI" sheetId="2" r:id="rId2"/>
    <sheet name="wydatki majątkowe" sheetId="3" r:id="rId3"/>
    <sheet name="udzielone dotacje" sheetId="4" r:id="rId4"/>
  </sheets>
  <definedNames/>
  <calcPr fullCalcOnLoad="1"/>
</workbook>
</file>

<file path=xl/sharedStrings.xml><?xml version="1.0" encoding="utf-8"?>
<sst xmlns="http://schemas.openxmlformats.org/spreadsheetml/2006/main" count="2251" uniqueCount="515">
  <si>
    <t>Dział</t>
  </si>
  <si>
    <t>Rozdział</t>
  </si>
  <si>
    <t>§</t>
  </si>
  <si>
    <t>Wyszczególnienie</t>
  </si>
  <si>
    <t>0 10</t>
  </si>
  <si>
    <t>ROLNICTWO I ŁOWIECTWO</t>
  </si>
  <si>
    <t>0 1005</t>
  </si>
  <si>
    <t>Prace geodezyjno-urządzeniowe na potrzeby rolnictwa</t>
  </si>
  <si>
    <t>Dotacje celowe otrzymane z budżetu państwa na zadania</t>
  </si>
  <si>
    <t>TRANSPORT I ŁĄCZNOŚĆ</t>
  </si>
  <si>
    <t>Drogi publiczne powiatowe</t>
  </si>
  <si>
    <t>0 750</t>
  </si>
  <si>
    <t>GOSPODARKA MIESZKANIOWA</t>
  </si>
  <si>
    <t>Gospodarka gruntami i nieruchomościami</t>
  </si>
  <si>
    <t>DZIAŁALNOŚĆ USŁUGOWA</t>
  </si>
  <si>
    <t>Nadzór budowlany</t>
  </si>
  <si>
    <t>ADMINISTRACJA PUBLICZNA</t>
  </si>
  <si>
    <t>Urzędy wojewódzkie</t>
  </si>
  <si>
    <t>Starostwa powiatowe</t>
  </si>
  <si>
    <t>0 420</t>
  </si>
  <si>
    <t>0 690</t>
  </si>
  <si>
    <t>0 920</t>
  </si>
  <si>
    <t>0 970</t>
  </si>
  <si>
    <t>Wpływy z różnych dochodów</t>
  </si>
  <si>
    <t>Komendy powiatowe Państwowej Straży Pożarnej</t>
  </si>
  <si>
    <t xml:space="preserve">DOCHODY OD OSÓB PRAWNYCH, FIZYCZNYCH I OD </t>
  </si>
  <si>
    <t xml:space="preserve">INNYCH JEDN.NIE POSIADAJĄCYCH OSOBOWOŚCI </t>
  </si>
  <si>
    <t>PRAWNEJ</t>
  </si>
  <si>
    <t>Udziały powiatów w podatkach stanow. dochód budż.pań.</t>
  </si>
  <si>
    <t>0 010</t>
  </si>
  <si>
    <t>Podatek dochodowy od osób fizycznych</t>
  </si>
  <si>
    <t>0 020</t>
  </si>
  <si>
    <t>Podatek dochodowy od osób prawnych</t>
  </si>
  <si>
    <t>RÓŻNE ROZLICZENIA</t>
  </si>
  <si>
    <t>Część wyrównawcza subwencji ogólnej dla powiatów</t>
  </si>
  <si>
    <t>Część równoważąca subwencji ogólnej dla powiatów</t>
  </si>
  <si>
    <t>OŚWIATA I WYCHOWANIE</t>
  </si>
  <si>
    <t>Licea ogólnokształcące</t>
  </si>
  <si>
    <t>0 830</t>
  </si>
  <si>
    <t>Wpływy z usług</t>
  </si>
  <si>
    <t>Zespół Szkół Ponadgimnazjalnych w Świdwinie</t>
  </si>
  <si>
    <t>Wpływy z różnych opłat</t>
  </si>
  <si>
    <t>Szkoły zawodowe</t>
  </si>
  <si>
    <t>OCHRONA ZDROWIA</t>
  </si>
  <si>
    <t>Powiatowy Urząd Pracy w Świdwinie</t>
  </si>
  <si>
    <t xml:space="preserve">Dotacje celowe otrzymane z budżetu państwa na </t>
  </si>
  <si>
    <t>realizację bieżących zadań własnych powiatu</t>
  </si>
  <si>
    <t>Powiatowe Centrum Pomocy Rodzinie w Świdwinie</t>
  </si>
  <si>
    <t>Domy pomocy społecznej</t>
  </si>
  <si>
    <t>Dom Pomocy Społecznej w Krzecku</t>
  </si>
  <si>
    <t>Dom Pomocy Społecznej w Modrzewcu</t>
  </si>
  <si>
    <t>POZOSTAŁE ZADANIA W ZAKRESIE POLITYKI SPOŁ.</t>
  </si>
  <si>
    <t>Zespoły do spraw orzekania o niepełnosprawności</t>
  </si>
  <si>
    <t>EDUKACYJNA OPIEKA WYCHOWAWCZA</t>
  </si>
  <si>
    <t>Specjalne ośrodki szkolno-wychowawcze</t>
  </si>
  <si>
    <t>Internaty i bursy szkolne</t>
  </si>
  <si>
    <t xml:space="preserve">Domy wczasów dziecięcych </t>
  </si>
  <si>
    <t>DOCHODY OGÓŁEM</t>
  </si>
  <si>
    <t>%</t>
  </si>
  <si>
    <t xml:space="preserve">Załącznik Nr 1 </t>
  </si>
  <si>
    <t>RAZEM DOCHODY NA ZADANIA ZLECONE</t>
  </si>
  <si>
    <t>Prace geodezyjno-kartograficzne na potrzeby rolnictwa</t>
  </si>
  <si>
    <t>0 20</t>
  </si>
  <si>
    <t>LEŚNICTWO</t>
  </si>
  <si>
    <t>0 2002</t>
  </si>
  <si>
    <t>Nadzór nad gospodarką leśną</t>
  </si>
  <si>
    <t>Powiatowy Zarząd Dróg w Świdwinie</t>
  </si>
  <si>
    <t xml:space="preserve">WYDATKI OGÓŁEM </t>
  </si>
  <si>
    <t>Powiatowy Inspektorat Nadzoru Budowlanego w Świdwinie</t>
  </si>
  <si>
    <t>Rady powiatów</t>
  </si>
  <si>
    <t>Pozostała działalność</t>
  </si>
  <si>
    <t xml:space="preserve">BEZPIECZEŃSTWO PUBLICZNE I OCHRONA </t>
  </si>
  <si>
    <t>PRZECIWPOŻAROWA</t>
  </si>
  <si>
    <t>Komenda Pow. Państwowej Straży Pożarnej w Świdwinie</t>
  </si>
  <si>
    <t>OBSŁUGA DŁUGU PUBLICZNEGO</t>
  </si>
  <si>
    <t>Obsługa kredytów jednostek samorządu terytorialnego</t>
  </si>
  <si>
    <t>Rezerwy ogólne i celowe</t>
  </si>
  <si>
    <t xml:space="preserve">Rezerwy  </t>
  </si>
  <si>
    <t>Szkoły podstawowe specjalne</t>
  </si>
  <si>
    <t>Gimnazja specjalne</t>
  </si>
  <si>
    <t>Prywatne LO ZDZ w Połczynie Zdroju</t>
  </si>
  <si>
    <t>Zespół Szkół Rolniczych CKP w Świdwinie</t>
  </si>
  <si>
    <t>Studium ZDZ w Połczynie Zdroju</t>
  </si>
  <si>
    <t>Dokształcanie i doskonalenie nauczycieli</t>
  </si>
  <si>
    <t>Starostwo Powiatowe</t>
  </si>
  <si>
    <t xml:space="preserve">Składki na ubezpieczenia zdrowotne oraz świadczenia </t>
  </si>
  <si>
    <t>dla osób nieobjętych obowiązkiem ubez.zdrowotnego</t>
  </si>
  <si>
    <t>POMOC SPOŁECZNA</t>
  </si>
  <si>
    <t>Rodziny zastępcze</t>
  </si>
  <si>
    <t>Powiatowe centra pomocy rodzinie</t>
  </si>
  <si>
    <t>Powiatowe urzędy pracy</t>
  </si>
  <si>
    <t>Poradnie psychologiczno-pedagogiczne</t>
  </si>
  <si>
    <t>Poradnia Psychologiczno-Pedagogiczna w Świdwinie</t>
  </si>
  <si>
    <t>Domy wczasów dziecięcych</t>
  </si>
  <si>
    <t>KULTURA FIZYCZNA I SPORT</t>
  </si>
  <si>
    <t>Załącznik Nr 7</t>
  </si>
  <si>
    <t>Komendy Powiatowe Państwowej Straży Pożarnej</t>
  </si>
  <si>
    <t>Wpływy ze sprzedaży wyrobów</t>
  </si>
  <si>
    <t>0 870</t>
  </si>
  <si>
    <t>Dotacje celowe otrzymane z gminy na zadania bieżące</t>
  </si>
  <si>
    <t>realiz.na podst.porozumień między jst</t>
  </si>
  <si>
    <t>Dotacje celowe otrzymane z powiatu na zadania bieżące</t>
  </si>
  <si>
    <t>Wpływy ze sprzedaży składników majątkowych</t>
  </si>
  <si>
    <t xml:space="preserve">RAZEM  DOCHODY NA POROZUMIENIA </t>
  </si>
  <si>
    <t>POMOC  SPOŁECZNA</t>
  </si>
  <si>
    <t>realizowane na podstawie porozumień między jst</t>
  </si>
  <si>
    <t>Poradnia Psych - Pedagogiczna  w Świdwinie</t>
  </si>
  <si>
    <t>KULTURA I OCHRONA DZIEDZICTWA NARODOWEGO</t>
  </si>
  <si>
    <t>Biblioteki</t>
  </si>
  <si>
    <t>0 470</t>
  </si>
  <si>
    <t>Załącznik Nr 2</t>
  </si>
  <si>
    <t>Subwencje ogólne z budżetu państwa</t>
  </si>
  <si>
    <t>innych zadań zleconych ustawami</t>
  </si>
  <si>
    <t>BEZPIECZEŃSTWO PUBLICZNE I OCHRONA</t>
  </si>
  <si>
    <t>Fundusz Pracy</t>
  </si>
  <si>
    <t>Środki z Funduszu Pracy otrzymane przez powiat z</t>
  </si>
  <si>
    <t>przeznaczeniem na finansowanie kosztów wynagrodzenia</t>
  </si>
  <si>
    <t>Zespół Szkół Rolniczych  CKP w Świdwinie</t>
  </si>
  <si>
    <t>Promocja jednostek samorządu terytorialnego</t>
  </si>
  <si>
    <t xml:space="preserve">Wpływy z różnych dochodów </t>
  </si>
  <si>
    <t xml:space="preserve">Starostwo Powiatowe w Świdwinie </t>
  </si>
  <si>
    <t>do informacji z wykonania</t>
  </si>
  <si>
    <t xml:space="preserve">bieżące realizowane przez powiat  na podstawie  </t>
  </si>
  <si>
    <t>porozumień z organami administracji rządowej</t>
  </si>
  <si>
    <t xml:space="preserve">Zespół Szkół Ponadgimnazjalnych w Świdwinie </t>
  </si>
  <si>
    <t xml:space="preserve">Zespół Szkół Rolniczych CKP w Świdwinie </t>
  </si>
  <si>
    <t>Przeciwdziałanie alkoholizmowi</t>
  </si>
  <si>
    <t xml:space="preserve">Poradnia PP w Świdwinie </t>
  </si>
  <si>
    <t>wydatki majątkowe</t>
  </si>
  <si>
    <t>Załącznik Nr 3</t>
  </si>
  <si>
    <t xml:space="preserve">                                     ADMINISTRACJI RZĄDOWEJ</t>
  </si>
  <si>
    <t xml:space="preserve">     WYKONYWANE NA PODSTAWIE POROZUMIEŃ Z ORGANAMI </t>
  </si>
  <si>
    <t xml:space="preserve">DOCHODY NA REALIZACJĘ ZADAŃ Z ZAKRESU ADMINISTRACJI RZĄDOWEJ </t>
  </si>
  <si>
    <t xml:space="preserve">                     DOCHODY NA REALIZACJĘ ZADAŃ WYKONYWANYCH</t>
  </si>
  <si>
    <t xml:space="preserve">                    NA PODSTAWIE POROZUMIEŃ MIĘDZY JEDNOSTKAMI  </t>
  </si>
  <si>
    <t xml:space="preserve">RAZEM  DOCHODY NA POROZUMIENIA  z jst </t>
  </si>
  <si>
    <t>Załącznik Nr 4</t>
  </si>
  <si>
    <t>Zwalczanie narkomanii</t>
  </si>
  <si>
    <t xml:space="preserve">Pozostała działalność </t>
  </si>
  <si>
    <t xml:space="preserve">WYDATKI NA REALIZACJĘ ZADAŃ Z ZAKRESU ADMINISTRACJI RZĄDOWEJ </t>
  </si>
  <si>
    <t>Załącznik Nr 8</t>
  </si>
  <si>
    <t xml:space="preserve">                     WYDATKI NA REALIZACJĘ ZADAŃ WYKONYWANYCH</t>
  </si>
  <si>
    <t>RAZEM WYDATKI NA POROZUMIENIA między jst</t>
  </si>
  <si>
    <t>RAZEM WYDATKI NA ZADANIA ZLECONE</t>
  </si>
  <si>
    <t>RAZEM DOCHODY</t>
  </si>
  <si>
    <t>Różne rozliczenia finansowe</t>
  </si>
  <si>
    <t>i skł. na ubezp.społ pracowników PUP</t>
  </si>
  <si>
    <t xml:space="preserve">                                      SAMORZĄDU TERYTORIALNEGO</t>
  </si>
  <si>
    <t xml:space="preserve">w zł </t>
  </si>
  <si>
    <t>Zarządzanie kryzysowe</t>
  </si>
  <si>
    <t xml:space="preserve">Młodzieżowy Ośrodek Wychowawczy w Rzepczynie </t>
  </si>
  <si>
    <t xml:space="preserve">Uchwała </t>
  </si>
  <si>
    <t>budżetowa</t>
  </si>
  <si>
    <t>Budżet po</t>
  </si>
  <si>
    <t>zmianie</t>
  </si>
  <si>
    <t xml:space="preserve">Wykonanie </t>
  </si>
  <si>
    <t>Rehabilitacja zawodowa i społeczna osób niepełnosprawn.</t>
  </si>
  <si>
    <t>(Warsztaty Terapii Zajęciowej )</t>
  </si>
  <si>
    <t>0 840</t>
  </si>
  <si>
    <t>Załącznik Nr 9</t>
  </si>
  <si>
    <t xml:space="preserve"> 0 20</t>
  </si>
  <si>
    <t xml:space="preserve"> 0 2001</t>
  </si>
  <si>
    <t>Gospodarka leśna</t>
  </si>
  <si>
    <t>Środki otrzymane od pozostałych jednostek zaliczanych</t>
  </si>
  <si>
    <t xml:space="preserve">Wykonanie za </t>
  </si>
  <si>
    <t>Uchwała</t>
  </si>
  <si>
    <t>Budżet</t>
  </si>
  <si>
    <t xml:space="preserve">po zmianie </t>
  </si>
  <si>
    <t>DOCHODY ZWIĄZANE Z REALIZACJĄ ZADAŃ Z ZAKRESU ADMINISTRACJI RZĄDOWEJ</t>
  </si>
  <si>
    <t>w tym: dochody majątkowe</t>
  </si>
  <si>
    <t xml:space="preserve">  7 / 8</t>
  </si>
  <si>
    <t xml:space="preserve">  7 / 6</t>
  </si>
  <si>
    <t xml:space="preserve">wydatki majątkowe </t>
  </si>
  <si>
    <t>% wyk.</t>
  </si>
  <si>
    <t xml:space="preserve"> 0 870</t>
  </si>
  <si>
    <t xml:space="preserve"> 0 690</t>
  </si>
  <si>
    <t xml:space="preserve">Składki na ubezpieczenie zdrowotne oraz świadczenia </t>
  </si>
  <si>
    <t>dla osób nie objętych obowiązkiem ubezp. zdrowotnego</t>
  </si>
  <si>
    <t xml:space="preserve">  0 690</t>
  </si>
  <si>
    <t>w tym: wydatki majątkowe</t>
  </si>
  <si>
    <t xml:space="preserve">Rezerwa celowa ( zarządzanie kryzysowe ) </t>
  </si>
  <si>
    <t>0 2001</t>
  </si>
  <si>
    <t>Inne formy kształcenia osobno niewymienione</t>
  </si>
  <si>
    <t>Młodzieżowe  ośrodki wychowawcze</t>
  </si>
  <si>
    <t>Szpitale ogólne</t>
  </si>
  <si>
    <t>do sekt.f.p.na realizację zadań bieżących jednostek</t>
  </si>
  <si>
    <t>zaliczanych do sektora finansów publicznych</t>
  </si>
  <si>
    <t xml:space="preserve">Wpływy z innych opłat stanowiących dochody jst na </t>
  </si>
  <si>
    <t>Zespół Szkół Ponadgimnazjalnych  w Połczynie Zdroju</t>
  </si>
  <si>
    <t>Zadania w zakresie przeciwdziałania przemocy w rodzi.</t>
  </si>
  <si>
    <t>GOSPODARKA KOMUNALNA I OCHRONA ŚRODOW</t>
  </si>
  <si>
    <t xml:space="preserve">z opłat i kar za korzystanie ze środowiska </t>
  </si>
  <si>
    <t xml:space="preserve"> 0 580</t>
  </si>
  <si>
    <t xml:space="preserve">Dotacje celowe w ramach programów finansowanych </t>
  </si>
  <si>
    <t>z udziałem środków europejskich oraz środków, o których</t>
  </si>
  <si>
    <t xml:space="preserve">mowa w art.5 ust.1 pkt 3 oraz ust.3 pkt 5i6 ustawy. lub </t>
  </si>
  <si>
    <t>płatności w ramach budżetu środków europejskich</t>
  </si>
  <si>
    <t>Kwalifikacja wojskowa</t>
  </si>
  <si>
    <t>Zadania w zakresie przeciwdziałania przemocy w rodzin.</t>
  </si>
  <si>
    <t xml:space="preserve">Kwalifikacja wojskowa </t>
  </si>
  <si>
    <t>wynagrodzenia i składki od nich naliczane</t>
  </si>
  <si>
    <t xml:space="preserve">wydatki związane z realizacją zadań statutowych </t>
  </si>
  <si>
    <t xml:space="preserve">świadczenia na rzecz osób fizycznych </t>
  </si>
  <si>
    <t>wydatki na programy finan.z udziałem środków art5,ust.1</t>
  </si>
  <si>
    <t xml:space="preserve"> 0 490</t>
  </si>
  <si>
    <t>jst na podstawie odrębnych ustaw</t>
  </si>
  <si>
    <t xml:space="preserve">Powiatowy Zarząd Dróg w Świdwinie </t>
  </si>
  <si>
    <t xml:space="preserve">wydatki na obsługę długu </t>
  </si>
  <si>
    <t xml:space="preserve">dotacje na zadania bieżące </t>
  </si>
  <si>
    <t xml:space="preserve">z tego: </t>
  </si>
  <si>
    <t xml:space="preserve">Zadania w zakresie przeciwdziałania przemocy </t>
  </si>
  <si>
    <t>GOSPODARKA KOMUN. I OCHRONA ŚRODOWISKA</t>
  </si>
  <si>
    <t>Wpływy i wydatki związane z gromadzeniem środków</t>
  </si>
  <si>
    <t>Załącznik Nr 11</t>
  </si>
  <si>
    <t>Załącznik Nr 12</t>
  </si>
  <si>
    <t xml:space="preserve">WYDATKI  MAJĄTKOWE </t>
  </si>
  <si>
    <t xml:space="preserve">Drogi publiczne powiatowe </t>
  </si>
  <si>
    <t>Wydatki inwestycyjne jednostek budżetowych</t>
  </si>
  <si>
    <t xml:space="preserve">DZIAŁALNOŚĆ USŁUGOWA </t>
  </si>
  <si>
    <t xml:space="preserve">ADMINISTRACJA PUBLICZNA </t>
  </si>
  <si>
    <t xml:space="preserve">RAZEM WYDATKI MAJĄTKOWE </t>
  </si>
  <si>
    <t>niezaliczanych do sektora finansów publicznych</t>
  </si>
  <si>
    <t>Dotacja celowa z budżetu na finansowanie lub dofinan.</t>
  </si>
  <si>
    <t xml:space="preserve">zadań zleconych do realizacji pozostałych jednostkom </t>
  </si>
  <si>
    <t xml:space="preserve">niezaliczanym do sektora finansów publicznych </t>
  </si>
  <si>
    <t>Dotacja podmiotowa z budżetu dla niepublicznej</t>
  </si>
  <si>
    <t xml:space="preserve">jednostki systemu oświaty </t>
  </si>
  <si>
    <t>Dotacja celowa z budżetu dla pozostałych jednostek</t>
  </si>
  <si>
    <t>Dotacje celowe  w ramach programów finansowanych</t>
  </si>
  <si>
    <t>z udziałem środków, o których mowa w art.5 ust.1</t>
  </si>
  <si>
    <t>pkt3 oraz ust.3 pkt 5i6 ustawy, lub płatności w ramach</t>
  </si>
  <si>
    <t>budżetu środków europejskich.</t>
  </si>
  <si>
    <t xml:space="preserve">Wpływy z usług </t>
  </si>
  <si>
    <t xml:space="preserve">Wpływy z opłaty komunikacyjnej </t>
  </si>
  <si>
    <t xml:space="preserve">Szpitale ogólne </t>
  </si>
  <si>
    <t>Sk.Państwa, jst lub innych jednostek zaliczanych do</t>
  </si>
  <si>
    <t xml:space="preserve">sektora finansów publicznych  oraz innych umów </t>
  </si>
  <si>
    <t xml:space="preserve">o podobnym charakterze </t>
  </si>
  <si>
    <t>0 960</t>
  </si>
  <si>
    <t>Otrzymane spadki,zapisy i darowizny w postaci pieniężnej</t>
  </si>
  <si>
    <t>Zespół Szkół Rolniczych CKP  w Świdwinie</t>
  </si>
  <si>
    <t>Powiatowe Urzędy Pracy</t>
  </si>
  <si>
    <t xml:space="preserve">Powiatowy Urząd Pracy w Świdwinie </t>
  </si>
  <si>
    <t>wydatki bieżące :</t>
  </si>
  <si>
    <t>zakupy inwestycyjne</t>
  </si>
  <si>
    <t xml:space="preserve">            wydatki bieżące :</t>
  </si>
  <si>
    <t xml:space="preserve">wydatki z tytułu poręczeń i gwarancji </t>
  </si>
  <si>
    <t>wydatki na obsługę długu</t>
  </si>
  <si>
    <t xml:space="preserve"> z tego: </t>
  </si>
  <si>
    <t>z tego:</t>
  </si>
  <si>
    <t xml:space="preserve">             wydatki bieżące </t>
  </si>
  <si>
    <t>RAZEM WYDATKI NA ZADANIA Z ZAKRESU ADMI.</t>
  </si>
  <si>
    <t>RZĄDOWEJ NA POROZUMIENIA Z ORANAMI A.RZ.</t>
  </si>
  <si>
    <t xml:space="preserve">                             DOTACJE PODMIOTOWE  </t>
  </si>
  <si>
    <t xml:space="preserve">                       DLA JEDNOSTEK SEKTORA FINANSÓW PUBLICZNYCH</t>
  </si>
  <si>
    <t xml:space="preserve">         w zł.</t>
  </si>
  <si>
    <t xml:space="preserve">sektora finansów publicznych </t>
  </si>
  <si>
    <t>RAZEM DOTACJE PODMIOTOWE dla jednostek</t>
  </si>
  <si>
    <t xml:space="preserve">        DOTACJE  CELOWE NA ZADANIA WŁASNE POWIATU</t>
  </si>
  <si>
    <t xml:space="preserve"> 0 920</t>
  </si>
  <si>
    <t xml:space="preserve">                 w zł </t>
  </si>
  <si>
    <t>WYDATKI  ZWIĄZANE Z REALIZACJĄ ZADAŃ Z ZAKRESU ADMINISTRACJI RZĄDOWEJ</t>
  </si>
  <si>
    <t>OGÓŁEM  WYDATKI</t>
  </si>
  <si>
    <t>UDZIELONE DLA PODMIOTÓW NIEZALICZANYCH  DO SEKTORA FINANSÓW PUBLICZNYCH</t>
  </si>
  <si>
    <t xml:space="preserve">   UDZIELONE DLA PODMIOTÓW ZALICZANYCH  DO SEKTORA FINANSÓW PUBLICZNYCH</t>
  </si>
  <si>
    <t xml:space="preserve"> </t>
  </si>
  <si>
    <t>Ochrona zabytków i opieka nad zabytkami</t>
  </si>
  <si>
    <t>Wpływy z innych lokalnych opłat pobieranych przez</t>
  </si>
  <si>
    <t>podstawie ustaw</t>
  </si>
  <si>
    <t xml:space="preserve">             wydatki bieżące :</t>
  </si>
  <si>
    <t>zadania zlecone ustawami realizowane przez powiat</t>
  </si>
  <si>
    <t xml:space="preserve">bieżące z zakresu administracji rządowej oraz inne </t>
  </si>
  <si>
    <t xml:space="preserve"> z realizacją zadań z zakresu administracji rządowej oraz</t>
  </si>
  <si>
    <t xml:space="preserve">Dochody jednostek samorządu terytorialnego związane  </t>
  </si>
  <si>
    <t>Część oświatowa subwencji ogólnej dla jst.</t>
  </si>
  <si>
    <t>inwestycyjnych i zakupów inwestycyjnych</t>
  </si>
  <si>
    <t>Dotacje celowe otrzymane z budżetu państwa na</t>
  </si>
  <si>
    <t xml:space="preserve">powiatu </t>
  </si>
  <si>
    <t xml:space="preserve">bieżące realizowane prze powiat na podstawie </t>
  </si>
  <si>
    <t xml:space="preserve">porozumień z organami administracji rządowej </t>
  </si>
  <si>
    <t xml:space="preserve">oraz związków gmin lub związków powiatów  na </t>
  </si>
  <si>
    <t xml:space="preserve">dofinansowanie zadań bieżących </t>
  </si>
  <si>
    <t xml:space="preserve">chronione i ośrodki interwencji kryzysowej </t>
  </si>
  <si>
    <t xml:space="preserve">Jednostki specjalistycznego poradnictwa, mieszkania </t>
  </si>
  <si>
    <t xml:space="preserve">POMOC SPOŁECZNA </t>
  </si>
  <si>
    <t xml:space="preserve">                w zł </t>
  </si>
  <si>
    <t>Policealne studium  ZDZ w Połczynie-Zdroju</t>
  </si>
  <si>
    <t>Środki na dofinansowanie własnych zadań bieżących</t>
  </si>
  <si>
    <t xml:space="preserve">Dotacja celowa z budżetu na finansowanie lub </t>
  </si>
  <si>
    <t xml:space="preserve">dofinansowanie zadań zleconych do realizacji </t>
  </si>
  <si>
    <t xml:space="preserve">stowarzyszeniom </t>
  </si>
  <si>
    <t xml:space="preserve">KULTURA I OCHRONA DZIEDZICTWA </t>
  </si>
  <si>
    <t xml:space="preserve">NARODOWEGO </t>
  </si>
  <si>
    <t xml:space="preserve">Ochrona zabytków i opieka nad zabytkami </t>
  </si>
  <si>
    <t xml:space="preserve">        DOTACJE NA ZADANIA WŁASNE POWIATU</t>
  </si>
  <si>
    <t xml:space="preserve">RAZEM DOTACJE dla podmiotów </t>
  </si>
  <si>
    <t>Rozliczenia z tytułu poręczeń i  gwarancji udzielonych…</t>
  </si>
  <si>
    <t xml:space="preserve">w tym: dochody bieżące </t>
  </si>
  <si>
    <t xml:space="preserve">           dochody majątkowe</t>
  </si>
  <si>
    <t>Zespół Placówek Oświatowych w Połczynie-Zdroju</t>
  </si>
  <si>
    <t>Zespół Placówek Specjalnych w Sławoborzu</t>
  </si>
  <si>
    <t xml:space="preserve">KULTURA FIZYCZNA </t>
  </si>
  <si>
    <t xml:space="preserve">Obiekty sportowe </t>
  </si>
  <si>
    <t>powiatów, samorządów województw, pozyskane</t>
  </si>
  <si>
    <t>z innych źródeł</t>
  </si>
  <si>
    <t>Uzupełnienie subwencji ogólnej dla jst</t>
  </si>
  <si>
    <t>Środki na inwestycje na drogach publicznych powiatowych</t>
  </si>
  <si>
    <t>i wojewódzkich oraz na drogach powiatowych, wojewódz.</t>
  </si>
  <si>
    <t>i krajowych w granicach miast na prawach powiatu</t>
  </si>
  <si>
    <t xml:space="preserve">realizację bieżących zadań własnych powiatu </t>
  </si>
  <si>
    <t>"Najlepszy w zawodzie "</t>
  </si>
  <si>
    <t xml:space="preserve">Komendy Powiatowe Policji </t>
  </si>
  <si>
    <t xml:space="preserve">Komenda Powiatowa Policji w Świdwinie </t>
  </si>
  <si>
    <t xml:space="preserve">Zespół Placówek Specjalnych w Sławoborzu </t>
  </si>
  <si>
    <t xml:space="preserve">Szkoły Zawodowe Specjalne </t>
  </si>
  <si>
    <t xml:space="preserve">zdrowotnego </t>
  </si>
  <si>
    <t xml:space="preserve"> dla osób nie objętych obowiązkiem ubezpieczenia </t>
  </si>
  <si>
    <t>Składki na ubezpieczenie zdrowotne oraz świadczenia</t>
  </si>
  <si>
    <t>Zespół Placówek Oświatowych  w Połczynie-Zdroju</t>
  </si>
  <si>
    <t>Poradnia Psychologiczno-Pedagogiczna w Połczynie-Z.</t>
  </si>
  <si>
    <t>Zespół Szkół Ponadgimnazjalnych w Połczynie- Zdroju</t>
  </si>
  <si>
    <t>Poradnia Psych-Pedagogiczna w Połczynie- Zdroju</t>
  </si>
  <si>
    <t>Zespół Szkół Ponadgimnazjalnych w Połczynie-Zdroju</t>
  </si>
  <si>
    <t>Ośrodki rewalidacyjno-wychowawcze</t>
  </si>
  <si>
    <t xml:space="preserve">w tym: wydatki bieżące </t>
  </si>
  <si>
    <t>Termomodernizacja Sali gimnastycznej ZSzP Świdwin</t>
  </si>
  <si>
    <t xml:space="preserve">Wydatki inwestycyjne jednostek budżetowych </t>
  </si>
  <si>
    <t>POZOSTAŁE ZADANIA W ZAKRESIE POLITYKI SPOŁE.</t>
  </si>
  <si>
    <t>Rehabilitacja zawodowa i społeczna osób niepełnosp.</t>
  </si>
  <si>
    <t xml:space="preserve">jednostek sektora finansów publicznych </t>
  </si>
  <si>
    <t>dofinansowanie prac remontowych i konserwatorskich</t>
  </si>
  <si>
    <t xml:space="preserve">Wpływy ze sprzedaży składników majątkowych </t>
  </si>
  <si>
    <t xml:space="preserve">w tym: majątkowe </t>
  </si>
  <si>
    <t>Załącznik Nr 13</t>
  </si>
  <si>
    <t xml:space="preserve">              w zł </t>
  </si>
  <si>
    <t xml:space="preserve">Dotacje celowe przekazane dla powiatu na zadania </t>
  </si>
  <si>
    <t>między jednostkami samorządu terytorialnego</t>
  </si>
  <si>
    <t xml:space="preserve">Rodziny zastępcze </t>
  </si>
  <si>
    <t xml:space="preserve">Dotacje celowe przekazane  gminie  na zadania </t>
  </si>
  <si>
    <t xml:space="preserve">                                   UDZIELONE  NA PODSTAWIE POROZUMIEŃ ( UMÓW ) z jst</t>
  </si>
  <si>
    <t xml:space="preserve">Biblioteki </t>
  </si>
  <si>
    <t>w tym: na progr.fin.z udziałem śr.z art. 5 ust 1</t>
  </si>
  <si>
    <t>strona - 35 -</t>
  </si>
  <si>
    <t>Szkoły Podstawowe Specjalne</t>
  </si>
  <si>
    <t xml:space="preserve">OCHRONA ZDROWIA </t>
  </si>
  <si>
    <t>Zakłady opiekuńczo-lecznicze i pielęgnacyjno-opiekuńcze</t>
  </si>
  <si>
    <t>Centrum Placówek Opiekuńczo-Wychowawcz. w Świdwinie</t>
  </si>
  <si>
    <t xml:space="preserve">Centrum Placówek Opiekuńczo-Wychowaw. W Świdwinie </t>
  </si>
  <si>
    <t>Realizacja zadań wymagających stosowania specjalnej</t>
  </si>
  <si>
    <t>organizacji nauki i metod pracy dla dzieci i młodzieży</t>
  </si>
  <si>
    <t>w szkołach podstawowych, gimnazjach, liceach ogólnokształ.</t>
  </si>
  <si>
    <t>liceach profilowanych i szkołach zawodowych oraz szk.artys.</t>
  </si>
  <si>
    <t>"Równe szanse w zdrowiu"</t>
  </si>
  <si>
    <t xml:space="preserve">rządowej oraz inne zadania zlecone ustawami </t>
  </si>
  <si>
    <t>realizowane przez powiat</t>
  </si>
  <si>
    <t>0 580</t>
  </si>
  <si>
    <t xml:space="preserve">Wpływy ze sprzedaży wyrobów </t>
  </si>
  <si>
    <t xml:space="preserve">Wczesne wspomaganie rozwoju dziecka </t>
  </si>
  <si>
    <t>\</t>
  </si>
  <si>
    <t xml:space="preserve">Wydatki na zakupy inwestycyjne jednostek budżetowych </t>
  </si>
  <si>
    <t>Dotacje celowe z budżetu na finansowanie lub</t>
  </si>
  <si>
    <t>obiektów zabytkowych  przekazane jednostkom</t>
  </si>
  <si>
    <t>Dotacja podmiotowa z budżetu dla pozostałych</t>
  </si>
  <si>
    <t xml:space="preserve">bieżące realizowane na podstawie porozumień (umów ) </t>
  </si>
  <si>
    <t>realizację inwestycji i zakupów inwestycyjnych własnych</t>
  </si>
  <si>
    <t xml:space="preserve">Szkoły Podstawowe Specjalne </t>
  </si>
  <si>
    <t>Środki na dofinasowanie  własnych inwestycji gmin,</t>
  </si>
  <si>
    <t>realiz.na podst. porozumień między jst</t>
  </si>
  <si>
    <t xml:space="preserve">w tym: wydatki majątkowe </t>
  </si>
  <si>
    <t>strona - 36 -</t>
  </si>
  <si>
    <t>Środki na dofinansowanie własnych inwestycji gmin ( związków</t>
  </si>
  <si>
    <t xml:space="preserve">gmin) powiatów (związków powiatów) , samorządów </t>
  </si>
  <si>
    <t>województw, pozyskane z innych źródeł</t>
  </si>
  <si>
    <t xml:space="preserve">Zadania z zakresu geodezji i kartografii </t>
  </si>
  <si>
    <t>inwestycje i zakupy inwestycyjne z zakresu administracji</t>
  </si>
  <si>
    <t>0 650</t>
  </si>
  <si>
    <t xml:space="preserve">Wpływy z opłat za wydanie prawa jazdy </t>
  </si>
  <si>
    <t xml:space="preserve">Dotacje celowe otrzymane z budżetu państwa na zadania </t>
  </si>
  <si>
    <t>bieżące z zakresu administracji rządowej zlecone powiatom</t>
  </si>
  <si>
    <t>związane z realizacją dodatku wychowawczego oraz dodatku</t>
  </si>
  <si>
    <t>do zryczałtowanej kwoty stanowiących pomoc państwa</t>
  </si>
  <si>
    <t xml:space="preserve">w wychowaniu dzieci </t>
  </si>
  <si>
    <t>Zadania z zakresu geodezji i kartografii</t>
  </si>
  <si>
    <t xml:space="preserve">Zarządzanie projektem ZMiG Dorzecza Parsenty </t>
  </si>
  <si>
    <t xml:space="preserve">Nieodpłatna pomoc prawna </t>
  </si>
  <si>
    <t xml:space="preserve">bieżące z zakresu administracji rządowej zlecone </t>
  </si>
  <si>
    <t xml:space="preserve">oraz dodatku do zryczałtowanej kwoty stanowiących </t>
  </si>
  <si>
    <t xml:space="preserve">pomoc państwa w wychowaniu dzieci </t>
  </si>
  <si>
    <r>
      <t xml:space="preserve"> </t>
    </r>
    <r>
      <rPr>
        <i/>
        <sz val="9"/>
        <rFont val="Calibri"/>
        <family val="2"/>
      </rPr>
      <t xml:space="preserve">z tego:  </t>
    </r>
    <r>
      <rPr>
        <i/>
        <sz val="8"/>
        <rFont val="Calibri"/>
        <family val="2"/>
      </rPr>
      <t>( Stypendia Starosty )</t>
    </r>
  </si>
  <si>
    <t>"Okno na Świat" przeciwdzi.wykluczeniu cyfrowemuPOiG</t>
  </si>
  <si>
    <t>WYMIAR  SPRAWIEDLIWOŚCI</t>
  </si>
  <si>
    <t>modernizacja kotłowni</t>
  </si>
  <si>
    <t>Dotacja celowa otrzymana z tytułu pomocy finansowej</t>
  </si>
  <si>
    <t>udzielanej między jst na dofinasowanie własnych zadań</t>
  </si>
  <si>
    <t>powiatom, związane z realizacją dodatku wychowawczego</t>
  </si>
  <si>
    <t xml:space="preserve">strona - 41 - </t>
  </si>
  <si>
    <t>strona - 43 -</t>
  </si>
  <si>
    <t>strona -  47 -</t>
  </si>
  <si>
    <t xml:space="preserve">strona - 56 - </t>
  </si>
  <si>
    <t>strona - 60 -</t>
  </si>
  <si>
    <t xml:space="preserve">strona - 61 -  </t>
  </si>
  <si>
    <t xml:space="preserve">strona - 62 - </t>
  </si>
  <si>
    <t xml:space="preserve">strona - 63  - </t>
  </si>
  <si>
    <t xml:space="preserve">strona -  66 -   </t>
  </si>
  <si>
    <t xml:space="preserve">strona - 67 -  </t>
  </si>
  <si>
    <t>strona -68 -</t>
  </si>
  <si>
    <t xml:space="preserve">strona - 59 - </t>
  </si>
  <si>
    <t>budżetu za I półrocze 2017 rok</t>
  </si>
  <si>
    <t>I pół 2017 r.</t>
  </si>
  <si>
    <t xml:space="preserve">RODZINA </t>
  </si>
  <si>
    <t xml:space="preserve">Dotacje celowe w ramach programów z udziałem środków </t>
  </si>
  <si>
    <t xml:space="preserve">pkt 5 lit. a i b ustawy,lub płatności w ramach budżetu </t>
  </si>
  <si>
    <t>środków europejskich  realizowanych przez jst</t>
  </si>
  <si>
    <t>0 490</t>
  </si>
  <si>
    <t>Wpływy z innych lokalnych opłat pobieranych przez jst</t>
  </si>
  <si>
    <t xml:space="preserve">na podstawie odrębnych ustaw </t>
  </si>
  <si>
    <t>0 610</t>
  </si>
  <si>
    <t xml:space="preserve">Wpływy z opłat egzaminacyjnych oraz opłat za wydanie </t>
  </si>
  <si>
    <t xml:space="preserve">świadectw,dyplomów, zaświadczeń,certyfikatów oraz </t>
  </si>
  <si>
    <t xml:space="preserve">ich duplikatów </t>
  </si>
  <si>
    <t xml:space="preserve">Pomoc dla repatriantów </t>
  </si>
  <si>
    <t xml:space="preserve">  0 670</t>
  </si>
  <si>
    <t xml:space="preserve">Wpływy z opłat za korzystanie z wyżywienia w jednostkach </t>
  </si>
  <si>
    <t xml:space="preserve">przedszkolnego </t>
  </si>
  <si>
    <t xml:space="preserve">realizujących zadania z zakresu wychowania </t>
  </si>
  <si>
    <t xml:space="preserve">Powiatowe Centrum Pomocy Rodzinie w Świdwinie </t>
  </si>
  <si>
    <t xml:space="preserve">Działalność placówek opiekuńczo-wychowawczych </t>
  </si>
  <si>
    <t xml:space="preserve">Centrum Placówek Opiekuńczo-Wychowawczych w Świdwinie </t>
  </si>
  <si>
    <t>Utworzenie  i uzbrojenie strefy aktywności biznesowej</t>
  </si>
  <si>
    <t xml:space="preserve">Budowa instalacji ogniw fotowoltaicznych </t>
  </si>
  <si>
    <t>Uzupełnienie infrastruktury kajakowej wojew.zachodniop.</t>
  </si>
  <si>
    <t>Załącznik Nr 5</t>
  </si>
  <si>
    <t xml:space="preserve">                                   </t>
  </si>
  <si>
    <t xml:space="preserve">    DOCHODY NA REALIZACJĘ ZADAŃ Z ZAKRESU GOSPODARKI KOMUNALNEJ I OCHRONY ŚRODOWISKA </t>
  </si>
  <si>
    <t xml:space="preserve">GOSPODARKA KOMUNALNA I OCHRONA ŚRODOWISKA </t>
  </si>
  <si>
    <t>Wpływy i wydatki związane z gromadzeniem środków z opłat</t>
  </si>
  <si>
    <t xml:space="preserve">i kar za korzystanie ze środowiska </t>
  </si>
  <si>
    <t xml:space="preserve">RAZEM  DOCHODY </t>
  </si>
  <si>
    <t>przebudowa obiektu mostowego przez rzekę Wogrę Poł.-Z</t>
  </si>
  <si>
    <t>droga Mickiewicza -Powstańców w Połczynie-Zd.</t>
  </si>
  <si>
    <t>modernizacja drogi Rąbino-Biała Góra</t>
  </si>
  <si>
    <t>Nadzory inwestorskie</t>
  </si>
  <si>
    <t xml:space="preserve">Przedszkola specjalne </t>
  </si>
  <si>
    <t xml:space="preserve">Powiatowe Centrym Pomocy Rodzinie w Świdwinie </t>
  </si>
  <si>
    <t xml:space="preserve">Starostwo  Powiatowe w Świdwinie </t>
  </si>
  <si>
    <t xml:space="preserve">Działalność  placówek opiekuńczo-wychowawczych </t>
  </si>
  <si>
    <t xml:space="preserve">Starostwo Powiatowe w Śwwidwinie </t>
  </si>
  <si>
    <t xml:space="preserve">Centrum Placówek Opiekuńczo-Wychow. w Świdwinie </t>
  </si>
  <si>
    <t xml:space="preserve">wydatki inwestycyjne jednostek budżetowych </t>
  </si>
  <si>
    <t>Termomodernizacja sali gimnastycznej ZSzP Świdwin</t>
  </si>
  <si>
    <t xml:space="preserve">Wydatki inwestycyjne jednostek budżetowych  </t>
  </si>
  <si>
    <t xml:space="preserve">Powiatowe centra pomocy rodzinie </t>
  </si>
  <si>
    <t xml:space="preserve">Działalność placówek opiekuńczu-wychowawczych </t>
  </si>
  <si>
    <r>
      <t xml:space="preserve">jednostki systemu oświaty   </t>
    </r>
    <r>
      <rPr>
        <sz val="8"/>
        <rFont val="Calibri"/>
        <family val="2"/>
      </rPr>
      <t>( na skierowanych )</t>
    </r>
  </si>
  <si>
    <t>I pół 2017r.</t>
  </si>
  <si>
    <t>0 570</t>
  </si>
  <si>
    <t>0 640</t>
  </si>
  <si>
    <r>
      <t xml:space="preserve">dotacje na zadania bieżące </t>
    </r>
    <r>
      <rPr>
        <sz val="8"/>
        <rFont val="Calibri"/>
        <family val="2"/>
      </rPr>
      <t>( na przybyłych )</t>
    </r>
  </si>
  <si>
    <r>
      <t xml:space="preserve">dotacje na zadania bieżące   </t>
    </r>
    <r>
      <rPr>
        <sz val="8"/>
        <rFont val="Calibri"/>
        <family val="2"/>
      </rPr>
      <t>( na skierowanych )</t>
    </r>
  </si>
  <si>
    <t>0 940</t>
  </si>
  <si>
    <t xml:space="preserve">Wpływy z rozliczeń/zwrotów z lat ubiegłych </t>
  </si>
  <si>
    <t>Pomoc dla repatriantów</t>
  </si>
  <si>
    <t xml:space="preserve">Działalność placówek opiekuńczo -wychowawczych </t>
  </si>
  <si>
    <t>0 460</t>
  </si>
  <si>
    <t>Wpływy z opłaty eksploatacyjnej</t>
  </si>
  <si>
    <t>Wpływy z tyt.kosztów egzek.,opłat komorni.i kosztów upom.</t>
  </si>
  <si>
    <t xml:space="preserve">Wpływy z najmu i dzierżawy skł.majątkowych </t>
  </si>
  <si>
    <t>europejskich oraz środków, o których mowa w art. 5 ust3</t>
  </si>
  <si>
    <t>Wpływy z opłat za trw. zarząd,użytkow i użtytk.wieczy.nier.</t>
  </si>
  <si>
    <t>Wpływy z pozostałych odsetek</t>
  </si>
  <si>
    <t>gmin,powiatów,sam.wojew.,pozyskane z innych źródeł</t>
  </si>
  <si>
    <t>Budowa zintegrowanego szkolnictwa zawodowego</t>
  </si>
  <si>
    <t xml:space="preserve">Stworzenie Centrum Popularyzującego Naukę </t>
  </si>
  <si>
    <t>WYMIAR SPRAWIEDLIWOŚCI</t>
  </si>
  <si>
    <t xml:space="preserve">Wpływy z tyt.grzywien,mandatów i inn. kar pieniężn,od o,f </t>
  </si>
  <si>
    <t xml:space="preserve">mowa w art.5 ust.1 pkt 3 oraz ust.3 pkt 5i6 ustawy  lub </t>
  </si>
  <si>
    <t>Wpływy z wpłat  gmin i powiatów na rzecz innych jst</t>
  </si>
  <si>
    <t>Wpływy z najmu i dzierżawy składników majątkowych</t>
  </si>
  <si>
    <t>Wpływy z tytułu grzywien i innych kar pieniężnych od osób</t>
  </si>
  <si>
    <t>prawnych i innych jednostek  organizacyjnych</t>
  </si>
  <si>
    <t xml:space="preserve">Wpływy z otrzymanych spadków,zapisów i darowizn </t>
  </si>
  <si>
    <t xml:space="preserve">w postaci  pieniężnej </t>
  </si>
  <si>
    <t xml:space="preserve">    WYDATKI NA REALIZACJĘ ZADAŃ Z ZAKRESU GOSPODARKI KOMUNALNEJ I OCHRONY ŚRODOWISKA </t>
  </si>
  <si>
    <t xml:space="preserve">Policealna Szkoła  EDU-NET w Świdwinie </t>
  </si>
  <si>
    <t xml:space="preserve">Pomoc materialna dla uczniów o charakterze motywacyjnym </t>
  </si>
  <si>
    <t xml:space="preserve">Stworzenie Centrum Popularyzującego  Naukę </t>
  </si>
  <si>
    <t xml:space="preserve">Załącznik Nr 6 </t>
  </si>
  <si>
    <t>Załącznik Nr 14</t>
  </si>
  <si>
    <t>Starostwo Powiatowe w Świdwinie</t>
  </si>
  <si>
    <t xml:space="preserve">Komenda Powiatowa Państw. Straży Pożarnej w Świdwinie </t>
  </si>
  <si>
    <t>Załącznik Nr  10</t>
  </si>
  <si>
    <t>Załącznik Nr 15</t>
  </si>
  <si>
    <t xml:space="preserve">  0 940   </t>
  </si>
  <si>
    <t>strona - 33 -</t>
  </si>
  <si>
    <t>strona - 34 -</t>
  </si>
  <si>
    <t xml:space="preserve">strona - 40 - </t>
  </si>
  <si>
    <t>strona - 42 -</t>
  </si>
  <si>
    <t>strona - 37 -</t>
  </si>
  <si>
    <t xml:space="preserve">strona - 38 - </t>
  </si>
  <si>
    <t>strona - 39 -</t>
  </si>
  <si>
    <t>strona  - 44 -</t>
  </si>
  <si>
    <t xml:space="preserve">strona -  45 - </t>
  </si>
  <si>
    <t>strona -  46 -</t>
  </si>
  <si>
    <t xml:space="preserve">strona - 48 - </t>
  </si>
  <si>
    <t xml:space="preserve">strona -  50 - </t>
  </si>
  <si>
    <t xml:space="preserve">strona -51 - </t>
  </si>
  <si>
    <t xml:space="preserve">strona  - 52 - </t>
  </si>
  <si>
    <t xml:space="preserve">strona - 53 - </t>
  </si>
  <si>
    <t>strona - 54 -</t>
  </si>
  <si>
    <t xml:space="preserve">strona - 55 - </t>
  </si>
  <si>
    <t xml:space="preserve">strona - 57 -  </t>
  </si>
  <si>
    <t xml:space="preserve">strona -  58 - </t>
  </si>
  <si>
    <t>strona - 49 -</t>
  </si>
  <si>
    <t>strona - 64 -</t>
  </si>
  <si>
    <t xml:space="preserve">strona - 65 -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</si>
</sst>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0.0000"/>
    <numFmt numFmtId="168" formatCode="0;[Red]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1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i/>
      <sz val="9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u val="single"/>
      <sz val="9"/>
      <name val="Calibri"/>
      <family val="2"/>
    </font>
    <font>
      <b/>
      <sz val="8"/>
      <name val="Calibri"/>
      <family val="2"/>
    </font>
    <font>
      <i/>
      <u val="single"/>
      <sz val="9"/>
      <name val="Calibri"/>
      <family val="2"/>
    </font>
    <font>
      <i/>
      <u val="single"/>
      <sz val="10"/>
      <name val="Calibri"/>
      <family val="2"/>
    </font>
    <font>
      <b/>
      <u val="single"/>
      <sz val="9"/>
      <name val="Calibri"/>
      <family val="2"/>
    </font>
    <font>
      <b/>
      <u val="single"/>
      <sz val="8"/>
      <name val="Calibri"/>
      <family val="2"/>
    </font>
    <font>
      <u val="single"/>
      <sz val="8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b/>
      <i/>
      <u val="single"/>
      <sz val="9"/>
      <name val="Calibri"/>
      <family val="2"/>
    </font>
    <font>
      <b/>
      <i/>
      <sz val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u val="single"/>
      <sz val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8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6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7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3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2" fontId="42" fillId="0" borderId="0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4" fontId="43" fillId="0" borderId="10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0" fontId="45" fillId="0" borderId="16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3" fontId="46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4" fontId="46" fillId="0" borderId="17" xfId="0" applyNumberFormat="1" applyFont="1" applyFill="1" applyBorder="1" applyAlignment="1">
      <alignment/>
    </xf>
    <xf numFmtId="0" fontId="42" fillId="0" borderId="16" xfId="0" applyFont="1" applyBorder="1" applyAlignment="1">
      <alignment horizontal="right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3" fontId="43" fillId="0" borderId="17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4" fontId="47" fillId="0" borderId="17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4" fontId="43" fillId="0" borderId="17" xfId="0" applyNumberFormat="1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3" xfId="0" applyFont="1" applyBorder="1" applyAlignment="1">
      <alignment horizontal="right"/>
    </xf>
    <xf numFmtId="0" fontId="42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46" fillId="0" borderId="17" xfId="0" applyFont="1" applyBorder="1" applyAlignment="1">
      <alignment horizontal="right"/>
    </xf>
    <xf numFmtId="0" fontId="48" fillId="0" borderId="18" xfId="0" applyFont="1" applyBorder="1" applyAlignment="1">
      <alignment/>
    </xf>
    <xf numFmtId="3" fontId="48" fillId="0" borderId="17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8" fillId="0" borderId="17" xfId="0" applyNumberFormat="1" applyFont="1" applyFill="1" applyBorder="1" applyAlignment="1">
      <alignment/>
    </xf>
    <xf numFmtId="0" fontId="43" fillId="0" borderId="17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0" fillId="0" borderId="18" xfId="0" applyFont="1" applyBorder="1" applyAlignment="1">
      <alignment/>
    </xf>
    <xf numFmtId="3" fontId="20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0" fontId="43" fillId="0" borderId="13" xfId="0" applyFont="1" applyBorder="1" applyAlignment="1">
      <alignment horizontal="right"/>
    </xf>
    <xf numFmtId="0" fontId="48" fillId="0" borderId="1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4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2" xfId="0" applyFont="1" applyBorder="1" applyAlignment="1">
      <alignment horizontal="right"/>
    </xf>
    <xf numFmtId="0" fontId="44" fillId="0" borderId="2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2" fillId="0" borderId="16" xfId="0" applyFont="1" applyFill="1" applyBorder="1" applyAlignment="1">
      <alignment/>
    </xf>
    <xf numFmtId="0" fontId="47" fillId="0" borderId="18" xfId="0" applyFont="1" applyFill="1" applyBorder="1" applyAlignment="1">
      <alignment/>
    </xf>
    <xf numFmtId="3" fontId="47" fillId="0" borderId="17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22" xfId="0" applyFont="1" applyBorder="1" applyAlignment="1">
      <alignment/>
    </xf>
    <xf numFmtId="3" fontId="46" fillId="0" borderId="17" xfId="0" applyNumberFormat="1" applyFont="1" applyBorder="1" applyAlignment="1">
      <alignment/>
    </xf>
    <xf numFmtId="4" fontId="46" fillId="0" borderId="17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0" fontId="43" fillId="0" borderId="19" xfId="0" applyFont="1" applyBorder="1" applyAlignment="1">
      <alignment/>
    </xf>
    <xf numFmtId="3" fontId="43" fillId="0" borderId="10" xfId="0" applyNumberFormat="1" applyFont="1" applyBorder="1" applyAlignment="1">
      <alignment/>
    </xf>
    <xf numFmtId="4" fontId="43" fillId="0" borderId="10" xfId="0" applyNumberFormat="1" applyFont="1" applyFill="1" applyBorder="1" applyAlignment="1">
      <alignment/>
    </xf>
    <xf numFmtId="0" fontId="43" fillId="0" borderId="23" xfId="0" applyFont="1" applyBorder="1" applyAlignment="1">
      <alignment/>
    </xf>
    <xf numFmtId="3" fontId="43" fillId="0" borderId="23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4" fontId="46" fillId="0" borderId="12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42" fillId="0" borderId="24" xfId="0" applyFont="1" applyBorder="1" applyAlignment="1">
      <alignment/>
    </xf>
    <xf numFmtId="0" fontId="20" fillId="0" borderId="17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6" fillId="0" borderId="22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3" fontId="46" fillId="0" borderId="17" xfId="0" applyNumberFormat="1" applyFont="1" applyFill="1" applyBorder="1" applyAlignment="1">
      <alignment/>
    </xf>
    <xf numFmtId="0" fontId="43" fillId="0" borderId="22" xfId="0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0" fontId="42" fillId="0" borderId="13" xfId="0" applyFont="1" applyFill="1" applyBorder="1" applyAlignment="1">
      <alignment/>
    </xf>
    <xf numFmtId="4" fontId="46" fillId="0" borderId="13" xfId="0" applyNumberFormat="1" applyFont="1" applyFill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6" fillId="0" borderId="21" xfId="0" applyFont="1" applyBorder="1" applyAlignment="1">
      <alignment/>
    </xf>
    <xf numFmtId="3" fontId="46" fillId="0" borderId="13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0" fontId="42" fillId="0" borderId="2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49" fillId="0" borderId="17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4" xfId="0" applyFont="1" applyBorder="1" applyAlignment="1">
      <alignment/>
    </xf>
    <xf numFmtId="4" fontId="22" fillId="0" borderId="17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46" fillId="0" borderId="10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24" xfId="0" applyFont="1" applyBorder="1" applyAlignment="1">
      <alignment/>
    </xf>
    <xf numFmtId="0" fontId="46" fillId="0" borderId="22" xfId="0" applyFont="1" applyBorder="1" applyAlignment="1">
      <alignment horizontal="right"/>
    </xf>
    <xf numFmtId="0" fontId="43" fillId="0" borderId="15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6" fillId="0" borderId="20" xfId="0" applyFont="1" applyFill="1" applyBorder="1" applyAlignment="1">
      <alignment/>
    </xf>
    <xf numFmtId="0" fontId="46" fillId="0" borderId="19" xfId="0" applyFont="1" applyFill="1" applyBorder="1" applyAlignment="1">
      <alignment horizontal="right"/>
    </xf>
    <xf numFmtId="0" fontId="44" fillId="0" borderId="16" xfId="0" applyFont="1" applyFill="1" applyBorder="1" applyAlignment="1">
      <alignment/>
    </xf>
    <xf numFmtId="0" fontId="43" fillId="0" borderId="19" xfId="0" applyFont="1" applyFill="1" applyBorder="1" applyAlignment="1">
      <alignment horizontal="right"/>
    </xf>
    <xf numFmtId="0" fontId="43" fillId="0" borderId="18" xfId="0" applyFont="1" applyFill="1" applyBorder="1" applyAlignment="1">
      <alignment/>
    </xf>
    <xf numFmtId="0" fontId="43" fillId="0" borderId="20" xfId="0" applyFont="1" applyBorder="1" applyAlignment="1">
      <alignment/>
    </xf>
    <xf numFmtId="0" fontId="50" fillId="0" borderId="22" xfId="0" applyFont="1" applyBorder="1" applyAlignment="1">
      <alignment horizontal="right"/>
    </xf>
    <xf numFmtId="0" fontId="50" fillId="0" borderId="22" xfId="0" applyFont="1" applyBorder="1" applyAlignment="1">
      <alignment/>
    </xf>
    <xf numFmtId="0" fontId="43" fillId="0" borderId="21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6" fillId="0" borderId="16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6" fillId="0" borderId="21" xfId="0" applyFont="1" applyFill="1" applyBorder="1" applyAlignment="1">
      <alignment/>
    </xf>
    <xf numFmtId="0" fontId="46" fillId="0" borderId="20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20" xfId="0" applyFont="1" applyBorder="1" applyAlignment="1">
      <alignment/>
    </xf>
    <xf numFmtId="0" fontId="47" fillId="0" borderId="18" xfId="0" applyFont="1" applyBorder="1" applyAlignment="1">
      <alignment/>
    </xf>
    <xf numFmtId="4" fontId="50" fillId="0" borderId="17" xfId="0" applyNumberFormat="1" applyFont="1" applyFill="1" applyBorder="1" applyAlignment="1">
      <alignment/>
    </xf>
    <xf numFmtId="0" fontId="51" fillId="0" borderId="24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7" xfId="0" applyNumberFormat="1" applyFont="1" applyBorder="1" applyAlignment="1">
      <alignment/>
    </xf>
    <xf numFmtId="0" fontId="44" fillId="0" borderId="20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15" xfId="0" applyFont="1" applyBorder="1" applyAlignment="1">
      <alignment/>
    </xf>
    <xf numFmtId="4" fontId="46" fillId="0" borderId="18" xfId="0" applyNumberFormat="1" applyFont="1" applyBorder="1" applyAlignment="1">
      <alignment/>
    </xf>
    <xf numFmtId="0" fontId="43" fillId="0" borderId="22" xfId="0" applyFont="1" applyBorder="1" applyAlignment="1">
      <alignment/>
    </xf>
    <xf numFmtId="0" fontId="48" fillId="0" borderId="15" xfId="0" applyFont="1" applyBorder="1" applyAlignment="1">
      <alignment/>
    </xf>
    <xf numFmtId="3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  <xf numFmtId="4" fontId="50" fillId="0" borderId="17" xfId="0" applyNumberFormat="1" applyFont="1" applyBorder="1" applyAlignment="1">
      <alignment/>
    </xf>
    <xf numFmtId="0" fontId="52" fillId="0" borderId="18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3" fontId="52" fillId="0" borderId="17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17" xfId="0" applyFont="1" applyBorder="1" applyAlignment="1">
      <alignment/>
    </xf>
    <xf numFmtId="0" fontId="48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3" fontId="42" fillId="0" borderId="17" xfId="0" applyNumberFormat="1" applyFont="1" applyBorder="1" applyAlignment="1">
      <alignment/>
    </xf>
    <xf numFmtId="4" fontId="42" fillId="0" borderId="17" xfId="0" applyNumberFormat="1" applyFont="1" applyBorder="1" applyAlignment="1">
      <alignment/>
    </xf>
    <xf numFmtId="4" fontId="42" fillId="0" borderId="17" xfId="0" applyNumberFormat="1" applyFont="1" applyFill="1" applyBorder="1" applyAlignment="1">
      <alignment/>
    </xf>
    <xf numFmtId="0" fontId="46" fillId="0" borderId="16" xfId="0" applyFont="1" applyBorder="1" applyAlignment="1">
      <alignment/>
    </xf>
    <xf numFmtId="0" fontId="42" fillId="0" borderId="15" xfId="0" applyFont="1" applyBorder="1" applyAlignment="1">
      <alignment/>
    </xf>
    <xf numFmtId="0" fontId="46" fillId="0" borderId="21" xfId="0" applyFont="1" applyBorder="1" applyAlignment="1">
      <alignment horizontal="right"/>
    </xf>
    <xf numFmtId="0" fontId="44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/>
    </xf>
    <xf numFmtId="0" fontId="42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56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49" fillId="0" borderId="13" xfId="0" applyFont="1" applyBorder="1" applyAlignment="1">
      <alignment/>
    </xf>
    <xf numFmtId="0" fontId="44" fillId="0" borderId="13" xfId="0" applyFont="1" applyBorder="1" applyAlignment="1">
      <alignment/>
    </xf>
    <xf numFmtId="4" fontId="43" fillId="0" borderId="13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44" fillId="0" borderId="11" xfId="0" applyFont="1" applyBorder="1" applyAlignment="1">
      <alignment/>
    </xf>
    <xf numFmtId="164" fontId="46" fillId="0" borderId="10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2" fontId="43" fillId="0" borderId="17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8" fillId="0" borderId="11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  <xf numFmtId="2" fontId="54" fillId="0" borderId="17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0" fontId="22" fillId="0" borderId="19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2" fontId="22" fillId="0" borderId="17" xfId="0" applyNumberFormat="1" applyFont="1" applyBorder="1" applyAlignment="1">
      <alignment/>
    </xf>
    <xf numFmtId="0" fontId="43" fillId="0" borderId="11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164" fontId="46" fillId="0" borderId="0" xfId="0" applyNumberFormat="1" applyFont="1" applyBorder="1" applyAlignment="1">
      <alignment/>
    </xf>
    <xf numFmtId="2" fontId="46" fillId="0" borderId="13" xfId="0" applyNumberFormat="1" applyFont="1" applyBorder="1" applyAlignment="1">
      <alignment/>
    </xf>
    <xf numFmtId="0" fontId="56" fillId="0" borderId="11" xfId="0" applyFont="1" applyBorder="1" applyAlignment="1">
      <alignment/>
    </xf>
    <xf numFmtId="164" fontId="43" fillId="0" borderId="17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0" fontId="22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2" fontId="43" fillId="0" borderId="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3" fontId="43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/>
    </xf>
    <xf numFmtId="2" fontId="46" fillId="0" borderId="10" xfId="0" applyNumberFormat="1" applyFont="1" applyBorder="1" applyAlignment="1">
      <alignment/>
    </xf>
    <xf numFmtId="164" fontId="46" fillId="0" borderId="22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164" fontId="22" fillId="0" borderId="17" xfId="0" applyNumberFormat="1" applyFont="1" applyBorder="1" applyAlignment="1">
      <alignment/>
    </xf>
    <xf numFmtId="164" fontId="54" fillId="0" borderId="17" xfId="0" applyNumberFormat="1" applyFont="1" applyBorder="1" applyAlignment="1">
      <alignment/>
    </xf>
    <xf numFmtId="164" fontId="22" fillId="0" borderId="22" xfId="0" applyNumberFormat="1" applyFont="1" applyBorder="1" applyAlignment="1">
      <alignment/>
    </xf>
    <xf numFmtId="164" fontId="43" fillId="0" borderId="22" xfId="0" applyNumberFormat="1" applyFont="1" applyBorder="1" applyAlignment="1">
      <alignment/>
    </xf>
    <xf numFmtId="0" fontId="48" fillId="0" borderId="22" xfId="0" applyFont="1" applyFill="1" applyBorder="1" applyAlignment="1">
      <alignment/>
    </xf>
    <xf numFmtId="164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164" fontId="43" fillId="0" borderId="16" xfId="0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42" fillId="32" borderId="17" xfId="0" applyFont="1" applyFill="1" applyBorder="1" applyAlignment="1">
      <alignment/>
    </xf>
    <xf numFmtId="0" fontId="44" fillId="32" borderId="17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4" fontId="44" fillId="32" borderId="17" xfId="0" applyNumberFormat="1" applyFont="1" applyFill="1" applyBorder="1" applyAlignment="1">
      <alignment/>
    </xf>
    <xf numFmtId="0" fontId="49" fillId="32" borderId="17" xfId="0" applyFont="1" applyFill="1" applyBorder="1" applyAlignment="1">
      <alignment/>
    </xf>
    <xf numFmtId="4" fontId="46" fillId="32" borderId="17" xfId="0" applyNumberFormat="1" applyFont="1" applyFill="1" applyBorder="1" applyAlignment="1">
      <alignment/>
    </xf>
    <xf numFmtId="0" fontId="44" fillId="32" borderId="12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0" fontId="44" fillId="32" borderId="15" xfId="0" applyFont="1" applyFill="1" applyBorder="1" applyAlignment="1">
      <alignment/>
    </xf>
    <xf numFmtId="0" fontId="44" fillId="32" borderId="13" xfId="0" applyFont="1" applyFill="1" applyBorder="1" applyAlignment="1">
      <alignment/>
    </xf>
    <xf numFmtId="0" fontId="49" fillId="32" borderId="21" xfId="0" applyFont="1" applyFill="1" applyBorder="1" applyAlignment="1">
      <alignment/>
    </xf>
    <xf numFmtId="0" fontId="44" fillId="32" borderId="11" xfId="0" applyFont="1" applyFill="1" applyBorder="1" applyAlignment="1">
      <alignment/>
    </xf>
    <xf numFmtId="3" fontId="46" fillId="32" borderId="10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/>
    </xf>
    <xf numFmtId="4" fontId="46" fillId="32" borderId="10" xfId="0" applyNumberFormat="1" applyFont="1" applyFill="1" applyBorder="1" applyAlignment="1">
      <alignment/>
    </xf>
    <xf numFmtId="164" fontId="46" fillId="32" borderId="10" xfId="0" applyNumberFormat="1" applyFont="1" applyFill="1" applyBorder="1" applyAlignment="1">
      <alignment/>
    </xf>
    <xf numFmtId="164" fontId="46" fillId="32" borderId="11" xfId="0" applyNumberFormat="1" applyFont="1" applyFill="1" applyBorder="1" applyAlignment="1">
      <alignment/>
    </xf>
    <xf numFmtId="2" fontId="46" fillId="32" borderId="17" xfId="0" applyNumberFormat="1" applyFont="1" applyFill="1" applyBorder="1" applyAlignment="1">
      <alignment/>
    </xf>
    <xf numFmtId="0" fontId="44" fillId="32" borderId="23" xfId="0" applyFont="1" applyFill="1" applyBorder="1" applyAlignment="1">
      <alignment/>
    </xf>
    <xf numFmtId="164" fontId="46" fillId="32" borderId="17" xfId="0" applyNumberFormat="1" applyFont="1" applyFill="1" applyBorder="1" applyAlignment="1">
      <alignment/>
    </xf>
    <xf numFmtId="164" fontId="46" fillId="32" borderId="23" xfId="0" applyNumberFormat="1" applyFont="1" applyFill="1" applyBorder="1" applyAlignment="1">
      <alignment/>
    </xf>
    <xf numFmtId="0" fontId="42" fillId="32" borderId="15" xfId="0" applyFont="1" applyFill="1" applyBorder="1" applyAlignment="1">
      <alignment/>
    </xf>
    <xf numFmtId="0" fontId="42" fillId="32" borderId="13" xfId="0" applyFont="1" applyFill="1" applyBorder="1" applyAlignment="1">
      <alignment/>
    </xf>
    <xf numFmtId="4" fontId="49" fillId="32" borderId="17" xfId="0" applyNumberFormat="1" applyFont="1" applyFill="1" applyBorder="1" applyAlignment="1">
      <alignment/>
    </xf>
    <xf numFmtId="0" fontId="42" fillId="0" borderId="23" xfId="0" applyFont="1" applyBorder="1" applyAlignment="1">
      <alignment/>
    </xf>
    <xf numFmtId="164" fontId="22" fillId="0" borderId="0" xfId="0" applyNumberFormat="1" applyFont="1" applyBorder="1" applyAlignment="1">
      <alignment/>
    </xf>
    <xf numFmtId="0" fontId="48" fillId="0" borderId="18" xfId="0" applyFont="1" applyFill="1" applyBorder="1" applyAlignment="1">
      <alignment/>
    </xf>
    <xf numFmtId="0" fontId="43" fillId="0" borderId="19" xfId="0" applyFont="1" applyBorder="1" applyAlignment="1">
      <alignment horizontal="center"/>
    </xf>
    <xf numFmtId="0" fontId="57" fillId="0" borderId="0" xfId="0" applyFont="1" applyAlignment="1">
      <alignment/>
    </xf>
    <xf numFmtId="0" fontId="43" fillId="0" borderId="21" xfId="0" applyFont="1" applyBorder="1" applyAlignment="1">
      <alignment horizontal="center"/>
    </xf>
    <xf numFmtId="0" fontId="46" fillId="0" borderId="16" xfId="0" applyFont="1" applyBorder="1" applyAlignment="1">
      <alignment horizontal="right"/>
    </xf>
    <xf numFmtId="164" fontId="46" fillId="0" borderId="17" xfId="0" applyNumberFormat="1" applyFont="1" applyBorder="1" applyAlignment="1">
      <alignment/>
    </xf>
    <xf numFmtId="4" fontId="46" fillId="0" borderId="18" xfId="0" applyNumberFormat="1" applyFont="1" applyBorder="1" applyAlignment="1">
      <alignment/>
    </xf>
    <xf numFmtId="2" fontId="46" fillId="0" borderId="17" xfId="0" applyNumberFormat="1" applyFont="1" applyFill="1" applyBorder="1" applyAlignment="1">
      <alignment/>
    </xf>
    <xf numFmtId="0" fontId="47" fillId="0" borderId="22" xfId="0" applyFont="1" applyFill="1" applyBorder="1" applyAlignment="1">
      <alignment/>
    </xf>
    <xf numFmtId="164" fontId="47" fillId="0" borderId="17" xfId="0" applyNumberFormat="1" applyFont="1" applyFill="1" applyBorder="1" applyAlignment="1">
      <alignment/>
    </xf>
    <xf numFmtId="4" fontId="47" fillId="0" borderId="18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0" fontId="47" fillId="0" borderId="17" xfId="0" applyFont="1" applyBorder="1" applyAlignment="1">
      <alignment/>
    </xf>
    <xf numFmtId="164" fontId="47" fillId="0" borderId="17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4" fontId="43" fillId="0" borderId="18" xfId="0" applyNumberFormat="1" applyFont="1" applyBorder="1" applyAlignment="1">
      <alignment/>
    </xf>
    <xf numFmtId="2" fontId="43" fillId="0" borderId="17" xfId="0" applyNumberFormat="1" applyFont="1" applyFill="1" applyBorder="1" applyAlignment="1">
      <alignment/>
    </xf>
    <xf numFmtId="0" fontId="43" fillId="0" borderId="16" xfId="0" applyFont="1" applyBorder="1" applyAlignment="1">
      <alignment horizontal="right"/>
    </xf>
    <xf numFmtId="0" fontId="46" fillId="0" borderId="24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164" fontId="46" fillId="0" borderId="17" xfId="0" applyNumberFormat="1" applyFont="1" applyFill="1" applyBorder="1" applyAlignment="1">
      <alignment/>
    </xf>
    <xf numFmtId="4" fontId="46" fillId="0" borderId="18" xfId="0" applyNumberFormat="1" applyFont="1" applyFill="1" applyBorder="1" applyAlignment="1">
      <alignment/>
    </xf>
    <xf numFmtId="0" fontId="46" fillId="0" borderId="16" xfId="0" applyFont="1" applyFill="1" applyBorder="1" applyAlignment="1">
      <alignment horizontal="right"/>
    </xf>
    <xf numFmtId="164" fontId="43" fillId="0" borderId="17" xfId="0" applyNumberFormat="1" applyFont="1" applyFill="1" applyBorder="1" applyAlignment="1">
      <alignment/>
    </xf>
    <xf numFmtId="4" fontId="43" fillId="0" borderId="18" xfId="0" applyNumberFormat="1" applyFont="1" applyFill="1" applyBorder="1" applyAlignment="1">
      <alignment/>
    </xf>
    <xf numFmtId="0" fontId="46" fillId="0" borderId="13" xfId="0" applyFont="1" applyFill="1" applyBorder="1" applyAlignment="1">
      <alignment horizontal="right"/>
    </xf>
    <xf numFmtId="0" fontId="47" fillId="0" borderId="12" xfId="0" applyFont="1" applyBorder="1" applyAlignment="1">
      <alignment/>
    </xf>
    <xf numFmtId="0" fontId="47" fillId="0" borderId="24" xfId="0" applyFont="1" applyBorder="1" applyAlignment="1">
      <alignment/>
    </xf>
    <xf numFmtId="0" fontId="50" fillId="0" borderId="24" xfId="0" applyFont="1" applyBorder="1" applyAlignment="1">
      <alignment/>
    </xf>
    <xf numFmtId="0" fontId="48" fillId="0" borderId="17" xfId="0" applyFont="1" applyBorder="1" applyAlignment="1">
      <alignment/>
    </xf>
    <xf numFmtId="2" fontId="50" fillId="0" borderId="17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7" fillId="0" borderId="22" xfId="0" applyFont="1" applyBorder="1" applyAlignment="1">
      <alignment/>
    </xf>
    <xf numFmtId="164" fontId="20" fillId="0" borderId="17" xfId="0" applyNumberFormat="1" applyFont="1" applyBorder="1" applyAlignment="1">
      <alignment/>
    </xf>
    <xf numFmtId="4" fontId="20" fillId="0" borderId="18" xfId="0" applyNumberFormat="1" applyFont="1" applyBorder="1" applyAlignment="1">
      <alignment/>
    </xf>
    <xf numFmtId="2" fontId="20" fillId="0" borderId="17" xfId="0" applyNumberFormat="1" applyFont="1" applyBorder="1" applyAlignment="1">
      <alignment/>
    </xf>
    <xf numFmtId="2" fontId="47" fillId="0" borderId="17" xfId="0" applyNumberFormat="1" applyFont="1" applyBorder="1" applyAlignment="1">
      <alignment/>
    </xf>
    <xf numFmtId="164" fontId="42" fillId="0" borderId="0" xfId="0" applyNumberFormat="1" applyFont="1" applyAlignment="1">
      <alignment/>
    </xf>
    <xf numFmtId="164" fontId="47" fillId="0" borderId="10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50" fillId="0" borderId="20" xfId="0" applyFont="1" applyBorder="1" applyAlignment="1">
      <alignment/>
    </xf>
    <xf numFmtId="4" fontId="46" fillId="0" borderId="12" xfId="0" applyNumberFormat="1" applyFont="1" applyBorder="1" applyAlignment="1">
      <alignment/>
    </xf>
    <xf numFmtId="0" fontId="45" fillId="0" borderId="0" xfId="0" applyFont="1" applyAlignment="1">
      <alignment/>
    </xf>
    <xf numFmtId="164" fontId="47" fillId="0" borderId="11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3" fontId="46" fillId="0" borderId="13" xfId="0" applyNumberFormat="1" applyFont="1" applyFill="1" applyBorder="1" applyAlignment="1">
      <alignment/>
    </xf>
    <xf numFmtId="4" fontId="46" fillId="0" borderId="15" xfId="0" applyNumberFormat="1" applyFont="1" applyFill="1" applyBorder="1" applyAlignment="1">
      <alignment/>
    </xf>
    <xf numFmtId="0" fontId="48" fillId="0" borderId="21" xfId="0" applyFont="1" applyFill="1" applyBorder="1" applyAlignment="1">
      <alignment/>
    </xf>
    <xf numFmtId="3" fontId="48" fillId="0" borderId="13" xfId="0" applyNumberFormat="1" applyFont="1" applyFill="1" applyBorder="1" applyAlignment="1">
      <alignment/>
    </xf>
    <xf numFmtId="4" fontId="48" fillId="0" borderId="15" xfId="0" applyNumberFormat="1" applyFont="1" applyFill="1" applyBorder="1" applyAlignment="1">
      <alignment/>
    </xf>
    <xf numFmtId="4" fontId="48" fillId="0" borderId="13" xfId="0" applyNumberFormat="1" applyFont="1" applyFill="1" applyBorder="1" applyAlignment="1">
      <alignment/>
    </xf>
    <xf numFmtId="3" fontId="43" fillId="0" borderId="13" xfId="0" applyNumberFormat="1" applyFont="1" applyFill="1" applyBorder="1" applyAlignment="1">
      <alignment/>
    </xf>
    <xf numFmtId="4" fontId="43" fillId="0" borderId="15" xfId="0" applyNumberFormat="1" applyFont="1" applyFill="1" applyBorder="1" applyAlignment="1">
      <alignment/>
    </xf>
    <xf numFmtId="4" fontId="43" fillId="0" borderId="13" xfId="0" applyNumberFormat="1" applyFont="1" applyFill="1" applyBorder="1" applyAlignment="1">
      <alignment/>
    </xf>
    <xf numFmtId="0" fontId="47" fillId="0" borderId="21" xfId="0" applyFont="1" applyBorder="1" applyAlignment="1">
      <alignment/>
    </xf>
    <xf numFmtId="164" fontId="46" fillId="0" borderId="13" xfId="0" applyNumberFormat="1" applyFont="1" applyBorder="1" applyAlignment="1">
      <alignment/>
    </xf>
    <xf numFmtId="166" fontId="46" fillId="0" borderId="15" xfId="0" applyNumberFormat="1" applyFont="1" applyBorder="1" applyAlignment="1">
      <alignment/>
    </xf>
    <xf numFmtId="166" fontId="48" fillId="0" borderId="18" xfId="0" applyNumberFormat="1" applyFont="1" applyBorder="1" applyAlignment="1">
      <alignment/>
    </xf>
    <xf numFmtId="0" fontId="51" fillId="0" borderId="0" xfId="0" applyFont="1" applyAlignment="1">
      <alignment/>
    </xf>
    <xf numFmtId="164" fontId="58" fillId="0" borderId="17" xfId="0" applyNumberFormat="1" applyFont="1" applyBorder="1" applyAlignment="1">
      <alignment/>
    </xf>
    <xf numFmtId="166" fontId="58" fillId="0" borderId="18" xfId="0" applyNumberFormat="1" applyFont="1" applyBorder="1" applyAlignment="1">
      <alignment/>
    </xf>
    <xf numFmtId="4" fontId="58" fillId="0" borderId="13" xfId="0" applyNumberFormat="1" applyFont="1" applyFill="1" applyBorder="1" applyAlignment="1">
      <alignment/>
    </xf>
    <xf numFmtId="166" fontId="47" fillId="0" borderId="18" xfId="0" applyNumberFormat="1" applyFont="1" applyBorder="1" applyAlignment="1">
      <alignment/>
    </xf>
    <xf numFmtId="4" fontId="47" fillId="0" borderId="13" xfId="0" applyNumberFormat="1" applyFont="1" applyFill="1" applyBorder="1" applyAlignment="1">
      <alignment/>
    </xf>
    <xf numFmtId="166" fontId="43" fillId="0" borderId="18" xfId="0" applyNumberFormat="1" applyFont="1" applyBorder="1" applyAlignment="1">
      <alignment/>
    </xf>
    <xf numFmtId="166" fontId="46" fillId="0" borderId="18" xfId="0" applyNumberFormat="1" applyFont="1" applyBorder="1" applyAlignment="1">
      <alignment/>
    </xf>
    <xf numFmtId="166" fontId="20" fillId="0" borderId="18" xfId="0" applyNumberFormat="1" applyFont="1" applyBorder="1" applyAlignment="1">
      <alignment/>
    </xf>
    <xf numFmtId="0" fontId="46" fillId="0" borderId="0" xfId="0" applyFont="1" applyAlignment="1">
      <alignment/>
    </xf>
    <xf numFmtId="166" fontId="43" fillId="0" borderId="0" xfId="0" applyNumberFormat="1" applyFont="1" applyBorder="1" applyAlignment="1">
      <alignment/>
    </xf>
    <xf numFmtId="4" fontId="59" fillId="0" borderId="13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164" fontId="43" fillId="0" borderId="13" xfId="0" applyNumberFormat="1" applyFont="1" applyBorder="1" applyAlignment="1">
      <alignment/>
    </xf>
    <xf numFmtId="0" fontId="50" fillId="0" borderId="21" xfId="0" applyFont="1" applyBorder="1" applyAlignment="1">
      <alignment/>
    </xf>
    <xf numFmtId="0" fontId="48" fillId="0" borderId="13" xfId="0" applyFont="1" applyBorder="1" applyAlignment="1">
      <alignment/>
    </xf>
    <xf numFmtId="164" fontId="48" fillId="0" borderId="13" xfId="0" applyNumberFormat="1" applyFont="1" applyBorder="1" applyAlignment="1">
      <alignment/>
    </xf>
    <xf numFmtId="166" fontId="48" fillId="0" borderId="15" xfId="0" applyNumberFormat="1" applyFont="1" applyBorder="1" applyAlignment="1">
      <alignment/>
    </xf>
    <xf numFmtId="166" fontId="43" fillId="0" borderId="17" xfId="0" applyNumberFormat="1" applyFont="1" applyBorder="1" applyAlignment="1">
      <alignment/>
    </xf>
    <xf numFmtId="4" fontId="22" fillId="0" borderId="13" xfId="0" applyNumberFormat="1" applyFont="1" applyFill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0" xfId="0" applyFont="1" applyBorder="1" applyAlignment="1">
      <alignment/>
    </xf>
    <xf numFmtId="164" fontId="46" fillId="0" borderId="10" xfId="0" applyNumberFormat="1" applyFont="1" applyFill="1" applyBorder="1" applyAlignment="1">
      <alignment/>
    </xf>
    <xf numFmtId="166" fontId="46" fillId="0" borderId="12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6" fontId="47" fillId="0" borderId="12" xfId="0" applyNumberFormat="1" applyFont="1" applyFill="1" applyBorder="1" applyAlignment="1">
      <alignment/>
    </xf>
    <xf numFmtId="166" fontId="43" fillId="0" borderId="18" xfId="0" applyNumberFormat="1" applyFont="1" applyFill="1" applyBorder="1" applyAlignment="1">
      <alignment/>
    </xf>
    <xf numFmtId="166" fontId="46" fillId="0" borderId="18" xfId="0" applyNumberFormat="1" applyFont="1" applyFill="1" applyBorder="1" applyAlignment="1">
      <alignment/>
    </xf>
    <xf numFmtId="166" fontId="47" fillId="0" borderId="18" xfId="0" applyNumberFormat="1" applyFont="1" applyFill="1" applyBorder="1" applyAlignment="1">
      <alignment/>
    </xf>
    <xf numFmtId="164" fontId="59" fillId="0" borderId="17" xfId="0" applyNumberFormat="1" applyFont="1" applyBorder="1" applyAlignment="1">
      <alignment/>
    </xf>
    <xf numFmtId="166" fontId="59" fillId="0" borderId="18" xfId="0" applyNumberFormat="1" applyFont="1" applyBorder="1" applyAlignment="1">
      <alignment/>
    </xf>
    <xf numFmtId="166" fontId="43" fillId="0" borderId="12" xfId="0" applyNumberFormat="1" applyFont="1" applyBorder="1" applyAlignment="1">
      <alignment/>
    </xf>
    <xf numFmtId="166" fontId="43" fillId="0" borderId="15" xfId="0" applyNumberFormat="1" applyFont="1" applyBorder="1" applyAlignment="1">
      <alignment/>
    </xf>
    <xf numFmtId="0" fontId="47" fillId="0" borderId="17" xfId="0" applyFont="1" applyFill="1" applyBorder="1" applyAlignment="1">
      <alignment/>
    </xf>
    <xf numFmtId="2" fontId="48" fillId="0" borderId="13" xfId="0" applyNumberFormat="1" applyFont="1" applyBorder="1" applyAlignment="1">
      <alignment/>
    </xf>
    <xf numFmtId="3" fontId="59" fillId="0" borderId="17" xfId="0" applyNumberFormat="1" applyFont="1" applyBorder="1" applyAlignment="1">
      <alignment/>
    </xf>
    <xf numFmtId="4" fontId="59" fillId="0" borderId="18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164" fontId="47" fillId="0" borderId="13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164" fontId="50" fillId="0" borderId="22" xfId="0" applyNumberFormat="1" applyFont="1" applyBorder="1" applyAlignment="1">
      <alignment/>
    </xf>
    <xf numFmtId="4" fontId="59" fillId="0" borderId="1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0" fontId="46" fillId="0" borderId="20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4" xfId="0" applyFont="1" applyBorder="1" applyAlignment="1">
      <alignment/>
    </xf>
    <xf numFmtId="3" fontId="46" fillId="0" borderId="13" xfId="0" applyNumberFormat="1" applyFont="1" applyBorder="1" applyAlignment="1">
      <alignment/>
    </xf>
    <xf numFmtId="4" fontId="46" fillId="0" borderId="15" xfId="0" applyNumberFormat="1" applyFont="1" applyBorder="1" applyAlignment="1">
      <alignment/>
    </xf>
    <xf numFmtId="4" fontId="46" fillId="0" borderId="13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4" fontId="47" fillId="0" borderId="15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0" fontId="43" fillId="0" borderId="17" xfId="0" applyFont="1" applyBorder="1" applyAlignment="1">
      <alignment/>
    </xf>
    <xf numFmtId="3" fontId="43" fillId="0" borderId="13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3" fillId="0" borderId="13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164" fontId="46" fillId="0" borderId="13" xfId="0" applyNumberFormat="1" applyFont="1" applyFill="1" applyBorder="1" applyAlignment="1">
      <alignment/>
    </xf>
    <xf numFmtId="166" fontId="46" fillId="0" borderId="15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166" fontId="47" fillId="0" borderId="15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166" fontId="43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 horizontal="center"/>
    </xf>
    <xf numFmtId="164" fontId="44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4" fontId="43" fillId="0" borderId="0" xfId="0" applyNumberFormat="1" applyFont="1" applyAlignment="1">
      <alignment/>
    </xf>
    <xf numFmtId="0" fontId="22" fillId="0" borderId="0" xfId="0" applyFont="1" applyAlignment="1">
      <alignment/>
    </xf>
    <xf numFmtId="3" fontId="47" fillId="0" borderId="17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164" fontId="47" fillId="0" borderId="21" xfId="0" applyNumberFormat="1" applyFont="1" applyBorder="1" applyAlignment="1">
      <alignment/>
    </xf>
    <xf numFmtId="166" fontId="43" fillId="0" borderId="17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/>
    </xf>
    <xf numFmtId="166" fontId="42" fillId="0" borderId="0" xfId="0" applyNumberFormat="1" applyFont="1" applyAlignment="1">
      <alignment/>
    </xf>
    <xf numFmtId="166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64" fontId="43" fillId="0" borderId="15" xfId="0" applyNumberFormat="1" applyFont="1" applyBorder="1" applyAlignment="1">
      <alignment horizontal="center"/>
    </xf>
    <xf numFmtId="166" fontId="46" fillId="0" borderId="17" xfId="0" applyNumberFormat="1" applyFont="1" applyBorder="1" applyAlignment="1">
      <alignment/>
    </xf>
    <xf numFmtId="0" fontId="48" fillId="0" borderId="10" xfId="0" applyFont="1" applyBorder="1" applyAlignment="1">
      <alignment/>
    </xf>
    <xf numFmtId="166" fontId="49" fillId="0" borderId="18" xfId="0" applyNumberFormat="1" applyFont="1" applyBorder="1" applyAlignment="1">
      <alignment/>
    </xf>
    <xf numFmtId="0" fontId="48" fillId="0" borderId="16" xfId="0" applyFont="1" applyBorder="1" applyAlignment="1">
      <alignment/>
    </xf>
    <xf numFmtId="166" fontId="54" fillId="0" borderId="18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6" fontId="22" fillId="0" borderId="12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0" fontId="42" fillId="0" borderId="0" xfId="0" applyFont="1" applyAlignment="1">
      <alignment/>
    </xf>
    <xf numFmtId="166" fontId="43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68" fontId="43" fillId="0" borderId="22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168" fontId="43" fillId="0" borderId="22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0" fontId="46" fillId="0" borderId="24" xfId="0" applyFont="1" applyBorder="1" applyAlignment="1">
      <alignment/>
    </xf>
    <xf numFmtId="1" fontId="43" fillId="0" borderId="13" xfId="0" applyNumberFormat="1" applyFont="1" applyBorder="1" applyAlignment="1">
      <alignment/>
    </xf>
    <xf numFmtId="166" fontId="43" fillId="0" borderId="24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1" fontId="43" fillId="0" borderId="17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166" fontId="43" fillId="0" borderId="10" xfId="0" applyNumberFormat="1" applyFont="1" applyBorder="1" applyAlignment="1">
      <alignment/>
    </xf>
    <xf numFmtId="166" fontId="46" fillId="0" borderId="13" xfId="0" applyNumberFormat="1" applyFont="1" applyBorder="1" applyAlignment="1">
      <alignment/>
    </xf>
    <xf numFmtId="1" fontId="43" fillId="0" borderId="19" xfId="0" applyNumberFormat="1" applyFont="1" applyBorder="1" applyAlignment="1">
      <alignment/>
    </xf>
    <xf numFmtId="166" fontId="46" fillId="0" borderId="1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166" fontId="55" fillId="0" borderId="0" xfId="0" applyNumberFormat="1" applyFont="1" applyAlignment="1">
      <alignment/>
    </xf>
    <xf numFmtId="0" fontId="46" fillId="32" borderId="17" xfId="0" applyFont="1" applyFill="1" applyBorder="1" applyAlignment="1">
      <alignment/>
    </xf>
    <xf numFmtId="0" fontId="46" fillId="32" borderId="12" xfId="0" applyFont="1" applyFill="1" applyBorder="1" applyAlignment="1">
      <alignment/>
    </xf>
    <xf numFmtId="0" fontId="46" fillId="32" borderId="10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43" fillId="32" borderId="24" xfId="0" applyFont="1" applyFill="1" applyBorder="1" applyAlignment="1">
      <alignment/>
    </xf>
    <xf numFmtId="0" fontId="43" fillId="32" borderId="16" xfId="0" applyFont="1" applyFill="1" applyBorder="1" applyAlignment="1">
      <alignment/>
    </xf>
    <xf numFmtId="0" fontId="43" fillId="32" borderId="22" xfId="0" applyFont="1" applyFill="1" applyBorder="1" applyAlignment="1">
      <alignment/>
    </xf>
    <xf numFmtId="0" fontId="47" fillId="32" borderId="22" xfId="0" applyFont="1" applyFill="1" applyBorder="1" applyAlignment="1">
      <alignment/>
    </xf>
    <xf numFmtId="164" fontId="47" fillId="32" borderId="17" xfId="0" applyNumberFormat="1" applyFont="1" applyFill="1" applyBorder="1" applyAlignment="1">
      <alignment/>
    </xf>
    <xf numFmtId="4" fontId="47" fillId="32" borderId="17" xfId="0" applyNumberFormat="1" applyFont="1" applyFill="1" applyBorder="1" applyAlignment="1">
      <alignment/>
    </xf>
    <xf numFmtId="4" fontId="59" fillId="32" borderId="17" xfId="0" applyNumberFormat="1" applyFont="1" applyFill="1" applyBorder="1" applyAlignment="1">
      <alignment/>
    </xf>
    <xf numFmtId="0" fontId="46" fillId="32" borderId="19" xfId="0" applyFont="1" applyFill="1" applyBorder="1" applyAlignment="1">
      <alignment/>
    </xf>
    <xf numFmtId="0" fontId="43" fillId="32" borderId="15" xfId="0" applyFont="1" applyFill="1" applyBorder="1" applyAlignment="1">
      <alignment/>
    </xf>
    <xf numFmtId="0" fontId="43" fillId="32" borderId="13" xfId="0" applyFont="1" applyFill="1" applyBorder="1" applyAlignment="1">
      <alignment/>
    </xf>
    <xf numFmtId="166" fontId="46" fillId="32" borderId="18" xfId="0" applyNumberFormat="1" applyFont="1" applyFill="1" applyBorder="1" applyAlignment="1">
      <alignment/>
    </xf>
    <xf numFmtId="0" fontId="46" fillId="32" borderId="16" xfId="0" applyFont="1" applyFill="1" applyBorder="1" applyAlignment="1">
      <alignment/>
    </xf>
    <xf numFmtId="164" fontId="47" fillId="32" borderId="13" xfId="0" applyNumberFormat="1" applyFont="1" applyFill="1" applyBorder="1" applyAlignment="1">
      <alignment/>
    </xf>
    <xf numFmtId="166" fontId="47" fillId="32" borderId="15" xfId="0" applyNumberFormat="1" applyFont="1" applyFill="1" applyBorder="1" applyAlignment="1">
      <alignment/>
    </xf>
    <xf numFmtId="2" fontId="47" fillId="32" borderId="17" xfId="0" applyNumberFormat="1" applyFont="1" applyFill="1" applyBorder="1" applyAlignment="1">
      <alignment/>
    </xf>
    <xf numFmtId="0" fontId="46" fillId="32" borderId="13" xfId="0" applyFont="1" applyFill="1" applyBorder="1" applyAlignment="1">
      <alignment/>
    </xf>
    <xf numFmtId="0" fontId="46" fillId="32" borderId="12" xfId="0" applyFont="1" applyFill="1" applyBorder="1" applyAlignment="1">
      <alignment horizontal="right"/>
    </xf>
    <xf numFmtId="164" fontId="46" fillId="32" borderId="13" xfId="0" applyNumberFormat="1" applyFont="1" applyFill="1" applyBorder="1" applyAlignment="1">
      <alignment/>
    </xf>
    <xf numFmtId="4" fontId="46" fillId="32" borderId="15" xfId="0" applyNumberFormat="1" applyFont="1" applyFill="1" applyBorder="1" applyAlignment="1">
      <alignment/>
    </xf>
    <xf numFmtId="0" fontId="46" fillId="32" borderId="24" xfId="0" applyFont="1" applyFill="1" applyBorder="1" applyAlignment="1">
      <alignment horizontal="right"/>
    </xf>
    <xf numFmtId="4" fontId="47" fillId="32" borderId="15" xfId="0" applyNumberFormat="1" applyFont="1" applyFill="1" applyBorder="1" applyAlignment="1">
      <alignment/>
    </xf>
    <xf numFmtId="0" fontId="46" fillId="32" borderId="15" xfId="0" applyFont="1" applyFill="1" applyBorder="1" applyAlignment="1">
      <alignment horizontal="right"/>
    </xf>
    <xf numFmtId="4" fontId="46" fillId="32" borderId="18" xfId="0" applyNumberFormat="1" applyFont="1" applyFill="1" applyBorder="1" applyAlignment="1">
      <alignment/>
    </xf>
    <xf numFmtId="4" fontId="47" fillId="32" borderId="18" xfId="0" applyNumberFormat="1" applyFont="1" applyFill="1" applyBorder="1" applyAlignment="1">
      <alignment/>
    </xf>
    <xf numFmtId="0" fontId="46" fillId="32" borderId="24" xfId="0" applyFont="1" applyFill="1" applyBorder="1" applyAlignment="1">
      <alignment/>
    </xf>
    <xf numFmtId="0" fontId="46" fillId="32" borderId="15" xfId="0" applyFont="1" applyFill="1" applyBorder="1" applyAlignment="1">
      <alignment/>
    </xf>
    <xf numFmtId="0" fontId="46" fillId="32" borderId="0" xfId="0" applyFont="1" applyFill="1" applyBorder="1" applyAlignment="1">
      <alignment/>
    </xf>
    <xf numFmtId="0" fontId="46" fillId="32" borderId="20" xfId="0" applyFont="1" applyFill="1" applyBorder="1" applyAlignment="1">
      <alignment/>
    </xf>
    <xf numFmtId="3" fontId="46" fillId="32" borderId="16" xfId="0" applyNumberFormat="1" applyFont="1" applyFill="1" applyBorder="1" applyAlignment="1">
      <alignment/>
    </xf>
    <xf numFmtId="4" fontId="46" fillId="32" borderId="24" xfId="0" applyNumberFormat="1" applyFont="1" applyFill="1" applyBorder="1" applyAlignment="1">
      <alignment/>
    </xf>
    <xf numFmtId="4" fontId="46" fillId="32" borderId="13" xfId="0" applyNumberFormat="1" applyFont="1" applyFill="1" applyBorder="1" applyAlignment="1">
      <alignment/>
    </xf>
    <xf numFmtId="3" fontId="47" fillId="32" borderId="10" xfId="0" applyNumberFormat="1" applyFont="1" applyFill="1" applyBorder="1" applyAlignment="1">
      <alignment/>
    </xf>
    <xf numFmtId="4" fontId="47" fillId="32" borderId="12" xfId="0" applyNumberFormat="1" applyFont="1" applyFill="1" applyBorder="1" applyAlignment="1">
      <alignment/>
    </xf>
    <xf numFmtId="0" fontId="46" fillId="32" borderId="11" xfId="0" applyFont="1" applyFill="1" applyBorder="1" applyAlignment="1">
      <alignment/>
    </xf>
    <xf numFmtId="166" fontId="46" fillId="32" borderId="12" xfId="0" applyNumberFormat="1" applyFont="1" applyFill="1" applyBorder="1" applyAlignment="1">
      <alignment/>
    </xf>
    <xf numFmtId="0" fontId="46" fillId="32" borderId="14" xfId="0" applyFont="1" applyFill="1" applyBorder="1" applyAlignment="1">
      <alignment/>
    </xf>
    <xf numFmtId="164" fontId="46" fillId="32" borderId="14" xfId="0" applyNumberFormat="1" applyFont="1" applyFill="1" applyBorder="1" applyAlignment="1">
      <alignment/>
    </xf>
    <xf numFmtId="166" fontId="46" fillId="32" borderId="15" xfId="0" applyNumberFormat="1" applyFont="1" applyFill="1" applyBorder="1" applyAlignment="1">
      <alignment/>
    </xf>
    <xf numFmtId="3" fontId="47" fillId="32" borderId="17" xfId="0" applyNumberFormat="1" applyFont="1" applyFill="1" applyBorder="1" applyAlignment="1">
      <alignment/>
    </xf>
    <xf numFmtId="0" fontId="46" fillId="32" borderId="18" xfId="0" applyFont="1" applyFill="1" applyBorder="1" applyAlignment="1">
      <alignment/>
    </xf>
    <xf numFmtId="164" fontId="47" fillId="32" borderId="14" xfId="0" applyNumberFormat="1" applyFont="1" applyFill="1" applyBorder="1" applyAlignment="1">
      <alignment/>
    </xf>
    <xf numFmtId="166" fontId="46" fillId="32" borderId="10" xfId="0" applyNumberFormat="1" applyFont="1" applyFill="1" applyBorder="1" applyAlignment="1">
      <alignment/>
    </xf>
    <xf numFmtId="164" fontId="47" fillId="32" borderId="10" xfId="0" applyNumberFormat="1" applyFont="1" applyFill="1" applyBorder="1" applyAlignment="1">
      <alignment/>
    </xf>
    <xf numFmtId="166" fontId="47" fillId="32" borderId="12" xfId="0" applyNumberFormat="1" applyFont="1" applyFill="1" applyBorder="1" applyAlignment="1">
      <alignment/>
    </xf>
    <xf numFmtId="0" fontId="47" fillId="32" borderId="19" xfId="0" applyFont="1" applyFill="1" applyBorder="1" applyAlignment="1">
      <alignment/>
    </xf>
    <xf numFmtId="166" fontId="47" fillId="32" borderId="18" xfId="0" applyNumberFormat="1" applyFont="1" applyFill="1" applyBorder="1" applyAlignment="1">
      <alignment/>
    </xf>
    <xf numFmtId="4" fontId="47" fillId="32" borderId="10" xfId="0" applyNumberFormat="1" applyFont="1" applyFill="1" applyBorder="1" applyAlignment="1">
      <alignment/>
    </xf>
    <xf numFmtId="0" fontId="46" fillId="32" borderId="21" xfId="0" applyFont="1" applyFill="1" applyBorder="1" applyAlignment="1">
      <alignment/>
    </xf>
    <xf numFmtId="164" fontId="46" fillId="32" borderId="22" xfId="0" applyNumberFormat="1" applyFont="1" applyFill="1" applyBorder="1" applyAlignment="1">
      <alignment/>
    </xf>
    <xf numFmtId="0" fontId="47" fillId="32" borderId="17" xfId="0" applyFont="1" applyFill="1" applyBorder="1" applyAlignment="1">
      <alignment/>
    </xf>
    <xf numFmtId="2" fontId="59" fillId="32" borderId="17" xfId="0" applyNumberFormat="1" applyFont="1" applyFill="1" applyBorder="1" applyAlignment="1">
      <alignment/>
    </xf>
    <xf numFmtId="0" fontId="44" fillId="32" borderId="16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44" fillId="32" borderId="18" xfId="0" applyFont="1" applyFill="1" applyBorder="1" applyAlignment="1">
      <alignment/>
    </xf>
    <xf numFmtId="0" fontId="45" fillId="32" borderId="18" xfId="0" applyFont="1" applyFill="1" applyBorder="1" applyAlignment="1">
      <alignment/>
    </xf>
    <xf numFmtId="0" fontId="44" fillId="32" borderId="24" xfId="0" applyFont="1" applyFill="1" applyBorder="1" applyAlignment="1">
      <alignment/>
    </xf>
    <xf numFmtId="0" fontId="44" fillId="32" borderId="13" xfId="0" applyFont="1" applyFill="1" applyBorder="1" applyAlignment="1">
      <alignment horizontal="right"/>
    </xf>
    <xf numFmtId="0" fontId="44" fillId="32" borderId="17" xfId="0" applyFont="1" applyFill="1" applyBorder="1" applyAlignment="1">
      <alignment horizontal="right"/>
    </xf>
    <xf numFmtId="0" fontId="46" fillId="32" borderId="10" xfId="0" applyFont="1" applyFill="1" applyBorder="1" applyAlignment="1">
      <alignment horizontal="right"/>
    </xf>
    <xf numFmtId="0" fontId="46" fillId="32" borderId="23" xfId="0" applyFont="1" applyFill="1" applyBorder="1" applyAlignment="1">
      <alignment/>
    </xf>
    <xf numFmtId="0" fontId="45" fillId="32" borderId="15" xfId="0" applyFont="1" applyFill="1" applyBorder="1" applyAlignment="1">
      <alignment/>
    </xf>
    <xf numFmtId="0" fontId="47" fillId="32" borderId="17" xfId="0" applyFont="1" applyFill="1" applyBorder="1" applyAlignment="1">
      <alignment horizontal="right"/>
    </xf>
    <xf numFmtId="0" fontId="47" fillId="32" borderId="14" xfId="0" applyFont="1" applyFill="1" applyBorder="1" applyAlignment="1">
      <alignment/>
    </xf>
    <xf numFmtId="0" fontId="47" fillId="32" borderId="23" xfId="0" applyFont="1" applyFill="1" applyBorder="1" applyAlignment="1">
      <alignment/>
    </xf>
    <xf numFmtId="0" fontId="45" fillId="32" borderId="23" xfId="0" applyFont="1" applyFill="1" applyBorder="1" applyAlignment="1">
      <alignment/>
    </xf>
    <xf numFmtId="4" fontId="46" fillId="32" borderId="12" xfId="0" applyNumberFormat="1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3" fontId="46" fillId="32" borderId="14" xfId="0" applyNumberFormat="1" applyFont="1" applyFill="1" applyBorder="1" applyAlignment="1">
      <alignment/>
    </xf>
    <xf numFmtId="0" fontId="47" fillId="32" borderId="18" xfId="0" applyFont="1" applyFill="1" applyBorder="1" applyAlignment="1">
      <alignment/>
    </xf>
    <xf numFmtId="3" fontId="47" fillId="32" borderId="13" xfId="0" applyNumberFormat="1" applyFont="1" applyFill="1" applyBorder="1" applyAlignment="1">
      <alignment/>
    </xf>
    <xf numFmtId="3" fontId="47" fillId="32" borderId="14" xfId="0" applyNumberFormat="1" applyFont="1" applyFill="1" applyBorder="1" applyAlignment="1">
      <alignment/>
    </xf>
    <xf numFmtId="4" fontId="47" fillId="32" borderId="13" xfId="0" applyNumberFormat="1" applyFont="1" applyFill="1" applyBorder="1" applyAlignment="1">
      <alignment/>
    </xf>
    <xf numFmtId="3" fontId="46" fillId="32" borderId="0" xfId="0" applyNumberFormat="1" applyFont="1" applyFill="1" applyBorder="1" applyAlignment="1">
      <alignment/>
    </xf>
    <xf numFmtId="4" fontId="46" fillId="32" borderId="16" xfId="0" applyNumberFormat="1" applyFont="1" applyFill="1" applyBorder="1" applyAlignment="1">
      <alignment/>
    </xf>
    <xf numFmtId="0" fontId="46" fillId="32" borderId="22" xfId="0" applyFont="1" applyFill="1" applyBorder="1" applyAlignment="1">
      <alignment horizontal="right"/>
    </xf>
    <xf numFmtId="0" fontId="46" fillId="32" borderId="19" xfId="0" applyFont="1" applyFill="1" applyBorder="1" applyAlignment="1">
      <alignment horizontal="right"/>
    </xf>
    <xf numFmtId="0" fontId="45" fillId="32" borderId="13" xfId="0" applyFont="1" applyFill="1" applyBorder="1" applyAlignment="1">
      <alignment/>
    </xf>
    <xf numFmtId="0" fontId="45" fillId="32" borderId="21" xfId="0" applyFont="1" applyFill="1" applyBorder="1" applyAlignment="1">
      <alignment/>
    </xf>
    <xf numFmtId="0" fontId="44" fillId="32" borderId="19" xfId="0" applyFont="1" applyFill="1" applyBorder="1" applyAlignment="1">
      <alignment/>
    </xf>
    <xf numFmtId="0" fontId="44" fillId="32" borderId="22" xfId="0" applyFont="1" applyFill="1" applyBorder="1" applyAlignment="1">
      <alignment horizontal="right"/>
    </xf>
    <xf numFmtId="0" fontId="44" fillId="32" borderId="21" xfId="0" applyFont="1" applyFill="1" applyBorder="1" applyAlignment="1">
      <alignment/>
    </xf>
    <xf numFmtId="166" fontId="49" fillId="32" borderId="18" xfId="0" applyNumberFormat="1" applyFont="1" applyFill="1" applyBorder="1" applyAlignment="1">
      <alignment/>
    </xf>
    <xf numFmtId="166" fontId="49" fillId="32" borderId="10" xfId="0" applyNumberFormat="1" applyFont="1" applyFill="1" applyBorder="1" applyAlignment="1">
      <alignment/>
    </xf>
    <xf numFmtId="166" fontId="49" fillId="32" borderId="13" xfId="0" applyNumberFormat="1" applyFont="1" applyFill="1" applyBorder="1" applyAlignment="1">
      <alignment/>
    </xf>
    <xf numFmtId="2" fontId="46" fillId="32" borderId="19" xfId="0" applyNumberFormat="1" applyFont="1" applyFill="1" applyBorder="1" applyAlignment="1">
      <alignment/>
    </xf>
    <xf numFmtId="166" fontId="46" fillId="32" borderId="13" xfId="0" applyNumberFormat="1" applyFont="1" applyFill="1" applyBorder="1" applyAlignment="1">
      <alignment/>
    </xf>
    <xf numFmtId="2" fontId="46" fillId="32" borderId="21" xfId="0" applyNumberFormat="1" applyFont="1" applyFill="1" applyBorder="1" applyAlignment="1">
      <alignment/>
    </xf>
    <xf numFmtId="3" fontId="46" fillId="32" borderId="15" xfId="0" applyNumberFormat="1" applyFont="1" applyFill="1" applyBorder="1" applyAlignment="1">
      <alignment/>
    </xf>
    <xf numFmtId="166" fontId="46" fillId="32" borderId="17" xfId="0" applyNumberFormat="1" applyFont="1" applyFill="1" applyBorder="1" applyAlignment="1">
      <alignment/>
    </xf>
    <xf numFmtId="4" fontId="46" fillId="32" borderId="21" xfId="0" applyNumberFormat="1" applyFont="1" applyFill="1" applyBorder="1" applyAlignment="1">
      <alignment/>
    </xf>
    <xf numFmtId="0" fontId="45" fillId="32" borderId="22" xfId="0" applyFont="1" applyFill="1" applyBorder="1" applyAlignment="1">
      <alignment/>
    </xf>
    <xf numFmtId="0" fontId="47" fillId="32" borderId="24" xfId="0" applyFont="1" applyFill="1" applyBorder="1" applyAlignment="1">
      <alignment/>
    </xf>
    <xf numFmtId="0" fontId="47" fillId="32" borderId="15" xfId="0" applyFont="1" applyFill="1" applyBorder="1" applyAlignment="1">
      <alignment/>
    </xf>
    <xf numFmtId="3" fontId="46" fillId="32" borderId="10" xfId="0" applyNumberFormat="1" applyFont="1" applyFill="1" applyBorder="1" applyAlignment="1">
      <alignment/>
    </xf>
    <xf numFmtId="3" fontId="46" fillId="32" borderId="11" xfId="0" applyNumberFormat="1" applyFont="1" applyFill="1" applyBorder="1" applyAlignment="1">
      <alignment/>
    </xf>
    <xf numFmtId="4" fontId="46" fillId="32" borderId="10" xfId="0" applyNumberFormat="1" applyFont="1" applyFill="1" applyBorder="1" applyAlignment="1">
      <alignment/>
    </xf>
    <xf numFmtId="3" fontId="46" fillId="32" borderId="13" xfId="0" applyNumberFormat="1" applyFont="1" applyFill="1" applyBorder="1" applyAlignment="1">
      <alignment/>
    </xf>
    <xf numFmtId="3" fontId="46" fillId="32" borderId="14" xfId="0" applyNumberFormat="1" applyFont="1" applyFill="1" applyBorder="1" applyAlignment="1">
      <alignment/>
    </xf>
    <xf numFmtId="4" fontId="46" fillId="32" borderId="13" xfId="0" applyNumberFormat="1" applyFont="1" applyFill="1" applyBorder="1" applyAlignment="1">
      <alignment/>
    </xf>
    <xf numFmtId="0" fontId="47" fillId="32" borderId="13" xfId="0" applyFont="1" applyFill="1" applyBorder="1" applyAlignment="1">
      <alignment/>
    </xf>
    <xf numFmtId="3" fontId="47" fillId="32" borderId="13" xfId="0" applyNumberFormat="1" applyFont="1" applyFill="1" applyBorder="1" applyAlignment="1">
      <alignment/>
    </xf>
    <xf numFmtId="4" fontId="47" fillId="32" borderId="13" xfId="0" applyNumberFormat="1" applyFont="1" applyFill="1" applyBorder="1" applyAlignment="1">
      <alignment/>
    </xf>
    <xf numFmtId="3" fontId="47" fillId="32" borderId="17" xfId="0" applyNumberFormat="1" applyFont="1" applyFill="1" applyBorder="1" applyAlignment="1">
      <alignment/>
    </xf>
    <xf numFmtId="4" fontId="47" fillId="32" borderId="17" xfId="0" applyNumberFormat="1" applyFont="1" applyFill="1" applyBorder="1" applyAlignment="1">
      <alignment/>
    </xf>
    <xf numFmtId="3" fontId="46" fillId="32" borderId="17" xfId="0" applyNumberFormat="1" applyFont="1" applyFill="1" applyBorder="1" applyAlignment="1">
      <alignment/>
    </xf>
    <xf numFmtId="4" fontId="46" fillId="32" borderId="17" xfId="0" applyNumberFormat="1" applyFont="1" applyFill="1" applyBorder="1" applyAlignment="1">
      <alignment/>
    </xf>
    <xf numFmtId="164" fontId="46" fillId="32" borderId="16" xfId="0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5" fillId="32" borderId="12" xfId="0" applyFont="1" applyFill="1" applyBorder="1" applyAlignment="1">
      <alignment/>
    </xf>
    <xf numFmtId="0" fontId="22" fillId="0" borderId="2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43" fillId="0" borderId="21" xfId="0" applyFont="1" applyBorder="1" applyAlignment="1">
      <alignment horizontal="right"/>
    </xf>
    <xf numFmtId="0" fontId="42" fillId="0" borderId="0" xfId="0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4" fontId="43" fillId="0" borderId="12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32" borderId="20" xfId="0" applyFont="1" applyFill="1" applyBorder="1" applyAlignment="1">
      <alignment/>
    </xf>
    <xf numFmtId="0" fontId="44" fillId="0" borderId="19" xfId="0" applyFont="1" applyBorder="1" applyAlignment="1">
      <alignment/>
    </xf>
    <xf numFmtId="0" fontId="42" fillId="0" borderId="21" xfId="0" applyFont="1" applyBorder="1" applyAlignment="1">
      <alignment/>
    </xf>
    <xf numFmtId="0" fontId="5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20" fontId="42" fillId="0" borderId="0" xfId="0" applyNumberFormat="1" applyFont="1" applyFill="1" applyBorder="1" applyAlignment="1">
      <alignment/>
    </xf>
    <xf numFmtId="0" fontId="46" fillId="32" borderId="17" xfId="0" applyFont="1" applyFill="1" applyBorder="1" applyAlignment="1">
      <alignment horizontal="right"/>
    </xf>
    <xf numFmtId="2" fontId="44" fillId="0" borderId="0" xfId="0" applyNumberFormat="1" applyFont="1" applyFill="1" applyBorder="1" applyAlignment="1">
      <alignment/>
    </xf>
    <xf numFmtId="0" fontId="47" fillId="0" borderId="16" xfId="0" applyFont="1" applyBorder="1" applyAlignment="1">
      <alignment horizontal="right"/>
    </xf>
    <xf numFmtId="3" fontId="45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164" fontId="46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164" fontId="46" fillId="32" borderId="12" xfId="0" applyNumberFormat="1" applyFont="1" applyFill="1" applyBorder="1" applyAlignment="1">
      <alignment/>
    </xf>
    <xf numFmtId="4" fontId="46" fillId="32" borderId="11" xfId="0" applyNumberFormat="1" applyFont="1" applyFill="1" applyBorder="1" applyAlignment="1">
      <alignment/>
    </xf>
    <xf numFmtId="164" fontId="46" fillId="32" borderId="15" xfId="0" applyNumberFormat="1" applyFont="1" applyFill="1" applyBorder="1" applyAlignment="1">
      <alignment/>
    </xf>
    <xf numFmtId="4" fontId="46" fillId="32" borderId="14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6" fillId="32" borderId="1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0" fontId="57" fillId="0" borderId="0" xfId="0" applyFont="1" applyFill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" fontId="52" fillId="0" borderId="17" xfId="0" applyNumberFormat="1" applyFont="1" applyBorder="1" applyAlignment="1">
      <alignment/>
    </xf>
    <xf numFmtId="2" fontId="52" fillId="0" borderId="13" xfId="0" applyNumberFormat="1" applyFont="1" applyBorder="1" applyAlignment="1">
      <alignment/>
    </xf>
    <xf numFmtId="164" fontId="43" fillId="0" borderId="21" xfId="0" applyNumberFormat="1" applyFont="1" applyBorder="1" applyAlignment="1">
      <alignment/>
    </xf>
    <xf numFmtId="4" fontId="48" fillId="0" borderId="15" xfId="0" applyNumberFormat="1" applyFont="1" applyBorder="1" applyAlignment="1">
      <alignment/>
    </xf>
    <xf numFmtId="0" fontId="21" fillId="0" borderId="22" xfId="0" applyFont="1" applyBorder="1" applyAlignment="1">
      <alignment horizontal="right"/>
    </xf>
    <xf numFmtId="3" fontId="20" fillId="0" borderId="13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61" fillId="0" borderId="0" xfId="0" applyFont="1" applyAlignment="1">
      <alignment horizontal="center"/>
    </xf>
    <xf numFmtId="4" fontId="43" fillId="0" borderId="12" xfId="0" applyNumberFormat="1" applyFont="1" applyBorder="1" applyAlignment="1">
      <alignment horizontal="right"/>
    </xf>
    <xf numFmtId="4" fontId="43" fillId="0" borderId="10" xfId="0" applyNumberFormat="1" applyFont="1" applyFill="1" applyBorder="1" applyAlignment="1">
      <alignment horizontal="right"/>
    </xf>
    <xf numFmtId="0" fontId="42" fillId="0" borderId="24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45" fillId="32" borderId="17" xfId="0" applyFont="1" applyFill="1" applyBorder="1" applyAlignment="1">
      <alignment/>
    </xf>
    <xf numFmtId="4" fontId="21" fillId="0" borderId="17" xfId="0" applyNumberFormat="1" applyFont="1" applyBorder="1" applyAlignment="1">
      <alignment/>
    </xf>
    <xf numFmtId="0" fontId="62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3" fontId="46" fillId="0" borderId="16" xfId="0" applyNumberFormat="1" applyFont="1" applyFill="1" applyBorder="1" applyAlignment="1">
      <alignment/>
    </xf>
    <xf numFmtId="4" fontId="46" fillId="0" borderId="24" xfId="0" applyNumberFormat="1" applyFont="1" applyFill="1" applyBorder="1" applyAlignment="1">
      <alignment/>
    </xf>
    <xf numFmtId="4" fontId="46" fillId="0" borderId="16" xfId="0" applyNumberFormat="1" applyFont="1" applyFill="1" applyBorder="1" applyAlignment="1">
      <alignment/>
    </xf>
    <xf numFmtId="3" fontId="43" fillId="0" borderId="23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43" fillId="32" borderId="13" xfId="0" applyNumberFormat="1" applyFont="1" applyFill="1" applyBorder="1" applyAlignment="1">
      <alignment/>
    </xf>
    <xf numFmtId="164" fontId="47" fillId="0" borderId="0" xfId="0" applyNumberFormat="1" applyFont="1" applyBorder="1" applyAlignment="1">
      <alignment/>
    </xf>
    <xf numFmtId="166" fontId="47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42" fillId="0" borderId="0" xfId="0" applyNumberFormat="1" applyFont="1" applyFill="1" applyBorder="1" applyAlignment="1">
      <alignment/>
    </xf>
    <xf numFmtId="164" fontId="49" fillId="0" borderId="17" xfId="0" applyNumberFormat="1" applyFont="1" applyBorder="1" applyAlignment="1">
      <alignment/>
    </xf>
    <xf numFmtId="4" fontId="49" fillId="0" borderId="13" xfId="0" applyNumberFormat="1" applyFont="1" applyFill="1" applyBorder="1" applyAlignment="1">
      <alignment/>
    </xf>
    <xf numFmtId="3" fontId="49" fillId="0" borderId="17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17" xfId="0" applyNumberFormat="1" applyFont="1" applyFill="1" applyBorder="1" applyAlignment="1">
      <alignment/>
    </xf>
    <xf numFmtId="2" fontId="49" fillId="0" borderId="17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164" fontId="62" fillId="0" borderId="10" xfId="0" applyNumberFormat="1" applyFont="1" applyBorder="1" applyAlignment="1">
      <alignment/>
    </xf>
    <xf numFmtId="164" fontId="62" fillId="0" borderId="11" xfId="0" applyNumberFormat="1" applyFont="1" applyBorder="1" applyAlignment="1">
      <alignment/>
    </xf>
    <xf numFmtId="4" fontId="62" fillId="0" borderId="10" xfId="0" applyNumberFormat="1" applyFont="1" applyBorder="1" applyAlignment="1">
      <alignment/>
    </xf>
    <xf numFmtId="2" fontId="62" fillId="0" borderId="17" xfId="0" applyNumberFormat="1" applyFont="1" applyBorder="1" applyAlignment="1">
      <alignment/>
    </xf>
    <xf numFmtId="3" fontId="47" fillId="0" borderId="13" xfId="0" applyNumberFormat="1" applyFont="1" applyFill="1" applyBorder="1" applyAlignment="1">
      <alignment/>
    </xf>
    <xf numFmtId="4" fontId="47" fillId="0" borderId="15" xfId="0" applyNumberFormat="1" applyFont="1" applyFill="1" applyBorder="1" applyAlignment="1">
      <alignment/>
    </xf>
    <xf numFmtId="164" fontId="55" fillId="0" borderId="0" xfId="0" applyNumberFormat="1" applyFont="1" applyAlignment="1">
      <alignment/>
    </xf>
    <xf numFmtId="4" fontId="48" fillId="0" borderId="13" xfId="0" applyNumberFormat="1" applyFont="1" applyBorder="1" applyAlignment="1">
      <alignment/>
    </xf>
    <xf numFmtId="0" fontId="44" fillId="0" borderId="20" xfId="0" applyFont="1" applyBorder="1" applyAlignment="1">
      <alignment/>
    </xf>
    <xf numFmtId="0" fontId="48" fillId="0" borderId="17" xfId="0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0" xfId="0" applyNumberFormat="1" applyFont="1" applyFill="1" applyBorder="1" applyAlignment="1">
      <alignment horizontal="right"/>
    </xf>
    <xf numFmtId="0" fontId="46" fillId="0" borderId="12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164" fontId="54" fillId="0" borderId="10" xfId="0" applyNumberFormat="1" applyFont="1" applyBorder="1" applyAlignment="1">
      <alignment/>
    </xf>
    <xf numFmtId="164" fontId="54" fillId="0" borderId="11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0" fontId="43" fillId="32" borderId="10" xfId="0" applyFont="1" applyFill="1" applyBorder="1" applyAlignment="1">
      <alignment/>
    </xf>
    <xf numFmtId="164" fontId="43" fillId="32" borderId="21" xfId="0" applyNumberFormat="1" applyFont="1" applyFill="1" applyBorder="1" applyAlignment="1">
      <alignment/>
    </xf>
    <xf numFmtId="4" fontId="43" fillId="32" borderId="15" xfId="0" applyNumberFormat="1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10" xfId="0" applyFont="1" applyBorder="1" applyAlignment="1">
      <alignment horizontal="center"/>
    </xf>
    <xf numFmtId="4" fontId="54" fillId="0" borderId="17" xfId="0" applyNumberFormat="1" applyFont="1" applyFill="1" applyBorder="1" applyAlignment="1">
      <alignment/>
    </xf>
    <xf numFmtId="0" fontId="44" fillId="0" borderId="14" xfId="0" applyFont="1" applyBorder="1" applyAlignment="1">
      <alignment/>
    </xf>
    <xf numFmtId="164" fontId="46" fillId="0" borderId="14" xfId="0" applyNumberFormat="1" applyFont="1" applyBorder="1" applyAlignment="1">
      <alignment/>
    </xf>
    <xf numFmtId="2" fontId="46" fillId="0" borderId="13" xfId="0" applyNumberFormat="1" applyFont="1" applyFill="1" applyBorder="1" applyAlignment="1">
      <alignment/>
    </xf>
    <xf numFmtId="0" fontId="56" fillId="0" borderId="23" xfId="0" applyFont="1" applyBorder="1" applyAlignment="1">
      <alignment/>
    </xf>
    <xf numFmtId="164" fontId="48" fillId="0" borderId="23" xfId="0" applyNumberFormat="1" applyFont="1" applyBorder="1" applyAlignment="1">
      <alignment/>
    </xf>
    <xf numFmtId="2" fontId="48" fillId="0" borderId="17" xfId="0" applyNumberFormat="1" applyFont="1" applyFill="1" applyBorder="1" applyAlignment="1">
      <alignment/>
    </xf>
    <xf numFmtId="3" fontId="59" fillId="32" borderId="17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3" fontId="43" fillId="0" borderId="11" xfId="0" applyNumberFormat="1" applyFont="1" applyBorder="1" applyAlignment="1">
      <alignment/>
    </xf>
    <xf numFmtId="164" fontId="48" fillId="0" borderId="17" xfId="0" applyNumberFormat="1" applyFont="1" applyFill="1" applyBorder="1" applyAlignment="1">
      <alignment/>
    </xf>
    <xf numFmtId="166" fontId="48" fillId="0" borderId="18" xfId="0" applyNumberFormat="1" applyFont="1" applyFill="1" applyBorder="1" applyAlignment="1">
      <alignment/>
    </xf>
    <xf numFmtId="1" fontId="46" fillId="0" borderId="19" xfId="0" applyNumberFormat="1" applyFont="1" applyBorder="1" applyAlignment="1">
      <alignment/>
    </xf>
    <xf numFmtId="0" fontId="43" fillId="32" borderId="20" xfId="0" applyFont="1" applyFill="1" applyBorder="1" applyAlignment="1">
      <alignment/>
    </xf>
    <xf numFmtId="0" fontId="43" fillId="32" borderId="21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164" fontId="46" fillId="0" borderId="19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168" fontId="43" fillId="0" borderId="17" xfId="0" applyNumberFormat="1" applyFont="1" applyBorder="1" applyAlignment="1">
      <alignment horizontal="right"/>
    </xf>
    <xf numFmtId="0" fontId="46" fillId="0" borderId="16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24" xfId="0" applyFont="1" applyFill="1" applyBorder="1" applyAlignment="1">
      <alignment/>
    </xf>
    <xf numFmtId="0" fontId="43" fillId="0" borderId="22" xfId="0" applyFont="1" applyFill="1" applyBorder="1" applyAlignment="1">
      <alignment horizontal="right"/>
    </xf>
    <xf numFmtId="0" fontId="44" fillId="0" borderId="15" xfId="0" applyFont="1" applyFill="1" applyBorder="1" applyAlignment="1">
      <alignment/>
    </xf>
    <xf numFmtId="3" fontId="20" fillId="0" borderId="17" xfId="0" applyNumberFormat="1" applyFont="1" applyFill="1" applyBorder="1" applyAlignment="1">
      <alignment/>
    </xf>
    <xf numFmtId="166" fontId="48" fillId="0" borderId="17" xfId="0" applyNumberFormat="1" applyFont="1" applyBorder="1" applyAlignment="1">
      <alignment/>
    </xf>
    <xf numFmtId="166" fontId="20" fillId="0" borderId="17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0" fontId="46" fillId="32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23" fillId="0" borderId="17" xfId="0" applyFont="1" applyBorder="1" applyAlignment="1">
      <alignment/>
    </xf>
    <xf numFmtId="4" fontId="23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48" fillId="0" borderId="17" xfId="0" applyFont="1" applyFill="1" applyBorder="1" applyAlignment="1">
      <alignment/>
    </xf>
    <xf numFmtId="3" fontId="23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43" fillId="0" borderId="17" xfId="0" applyFont="1" applyFill="1" applyBorder="1" applyAlignment="1">
      <alignment horizontal="right"/>
    </xf>
    <xf numFmtId="0" fontId="43" fillId="0" borderId="17" xfId="0" applyFon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49"/>
  <sheetViews>
    <sheetView tabSelected="1" zoomScalePageLayoutView="0" workbookViewId="0" topLeftCell="B541">
      <selection activeCell="D550" sqref="D550"/>
    </sheetView>
  </sheetViews>
  <sheetFormatPr defaultColWidth="9.00390625" defaultRowHeight="12.75"/>
  <cols>
    <col min="1" max="1" width="4.25390625" style="19" customWidth="1"/>
    <col min="2" max="2" width="6.25390625" style="19" customWidth="1"/>
    <col min="3" max="3" width="5.375" style="19" customWidth="1"/>
    <col min="4" max="4" width="46.00390625" style="19" customWidth="1"/>
    <col min="5" max="5" width="10.75390625" style="19" customWidth="1"/>
    <col min="6" max="6" width="10.25390625" style="19" customWidth="1"/>
    <col min="7" max="7" width="11.625" style="19" customWidth="1"/>
    <col min="8" max="8" width="6.75390625" style="20" customWidth="1"/>
    <col min="9" max="10" width="10.25390625" style="19" customWidth="1"/>
    <col min="11" max="12" width="8.375" style="30" customWidth="1"/>
    <col min="13" max="71" width="9.125" style="30" customWidth="1"/>
    <col min="72" max="16384" width="9.125" style="19" customWidth="1"/>
  </cols>
  <sheetData>
    <row r="1" spans="1:71" ht="13.5" customHeight="1">
      <c r="A1" s="46"/>
      <c r="B1" s="46"/>
      <c r="C1" s="46"/>
      <c r="D1" s="46"/>
      <c r="E1" s="47" t="s">
        <v>59</v>
      </c>
      <c r="F1" s="47"/>
      <c r="G1" s="48"/>
      <c r="H1" s="48"/>
      <c r="K1" s="19"/>
      <c r="L1" s="20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</row>
    <row r="2" spans="1:71" ht="13.5" customHeight="1">
      <c r="A2" s="46"/>
      <c r="B2" s="46"/>
      <c r="C2" s="46"/>
      <c r="D2" s="49"/>
      <c r="E2" s="47" t="s">
        <v>121</v>
      </c>
      <c r="F2" s="47"/>
      <c r="G2" s="48"/>
      <c r="H2" s="48"/>
      <c r="K2" s="19"/>
      <c r="L2" s="20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</row>
    <row r="3" spans="1:71" ht="13.5" customHeight="1">
      <c r="A3" s="46"/>
      <c r="B3" s="46"/>
      <c r="C3" s="46"/>
      <c r="D3" s="46"/>
      <c r="E3" s="47" t="s">
        <v>407</v>
      </c>
      <c r="F3" s="47"/>
      <c r="G3" s="48"/>
      <c r="H3" s="48"/>
      <c r="K3" s="19"/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</row>
    <row r="4" spans="1:71" ht="13.5" customHeight="1">
      <c r="A4" s="46"/>
      <c r="B4" s="46"/>
      <c r="C4" s="46"/>
      <c r="D4" s="49" t="s">
        <v>57</v>
      </c>
      <c r="E4" s="46"/>
      <c r="F4" s="50"/>
      <c r="G4" s="50" t="s">
        <v>260</v>
      </c>
      <c r="H4" s="5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</row>
    <row r="5" spans="1:71" ht="13.5" customHeight="1">
      <c r="A5" s="52" t="s">
        <v>0</v>
      </c>
      <c r="B5" s="53" t="s">
        <v>1</v>
      </c>
      <c r="C5" s="52" t="s">
        <v>2</v>
      </c>
      <c r="D5" s="53" t="s">
        <v>3</v>
      </c>
      <c r="E5" s="54" t="s">
        <v>165</v>
      </c>
      <c r="F5" s="53" t="s">
        <v>166</v>
      </c>
      <c r="G5" s="55" t="s">
        <v>164</v>
      </c>
      <c r="H5" s="56" t="s">
        <v>173</v>
      </c>
      <c r="I5" s="23"/>
      <c r="J5" s="23"/>
      <c r="K5" s="24"/>
      <c r="L5" s="25"/>
      <c r="M5" s="18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</row>
    <row r="6" spans="1:71" ht="13.5" customHeight="1">
      <c r="A6" s="57"/>
      <c r="B6" s="58"/>
      <c r="C6" s="57"/>
      <c r="D6" s="59"/>
      <c r="E6" s="57" t="s">
        <v>152</v>
      </c>
      <c r="F6" s="58" t="s">
        <v>167</v>
      </c>
      <c r="G6" s="60" t="s">
        <v>408</v>
      </c>
      <c r="H6" s="61" t="s">
        <v>171</v>
      </c>
      <c r="I6" s="26"/>
      <c r="J6" s="26"/>
      <c r="K6" s="24"/>
      <c r="L6" s="27"/>
      <c r="M6" s="1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</row>
    <row r="7" spans="1:71" ht="13.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3">
        <v>7</v>
      </c>
      <c r="H7" s="64">
        <v>8</v>
      </c>
      <c r="I7" s="24"/>
      <c r="J7" s="24"/>
      <c r="K7" s="24"/>
      <c r="L7" s="24"/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</row>
    <row r="8" spans="1:13" ht="13.5" customHeight="1">
      <c r="A8" s="581" t="s">
        <v>4</v>
      </c>
      <c r="B8" s="581"/>
      <c r="C8" s="317"/>
      <c r="D8" s="550" t="s">
        <v>5</v>
      </c>
      <c r="E8" s="310">
        <f>E9</f>
        <v>4000</v>
      </c>
      <c r="F8" s="310">
        <f>F9</f>
        <v>4000</v>
      </c>
      <c r="G8" s="313">
        <f>G9</f>
        <v>0</v>
      </c>
      <c r="H8" s="313">
        <v>0</v>
      </c>
      <c r="I8" s="16"/>
      <c r="J8" s="16"/>
      <c r="K8" s="28"/>
      <c r="L8" s="28"/>
      <c r="M8" s="29"/>
    </row>
    <row r="9" spans="1:13" ht="13.5" customHeight="1">
      <c r="A9" s="65"/>
      <c r="B9" s="66" t="s">
        <v>6</v>
      </c>
      <c r="C9" s="67"/>
      <c r="D9" s="68" t="s">
        <v>7</v>
      </c>
      <c r="E9" s="69">
        <f>E12</f>
        <v>4000</v>
      </c>
      <c r="F9" s="69">
        <f>F12</f>
        <v>4000</v>
      </c>
      <c r="G9" s="70">
        <f>G12</f>
        <v>0</v>
      </c>
      <c r="H9" s="71">
        <f>G9/F9*100</f>
        <v>0</v>
      </c>
      <c r="I9" s="31"/>
      <c r="J9" s="31"/>
      <c r="K9" s="32"/>
      <c r="L9" s="32"/>
      <c r="M9" s="29"/>
    </row>
    <row r="10" spans="1:13" ht="13.5" customHeight="1">
      <c r="A10" s="72"/>
      <c r="B10" s="72"/>
      <c r="C10" s="73">
        <v>2110</v>
      </c>
      <c r="D10" s="74" t="s">
        <v>8</v>
      </c>
      <c r="E10" s="75"/>
      <c r="F10" s="75"/>
      <c r="G10" s="76"/>
      <c r="H10" s="77"/>
      <c r="I10" s="17"/>
      <c r="J10" s="17"/>
      <c r="K10" s="45"/>
      <c r="L10" s="33"/>
      <c r="M10" s="29"/>
    </row>
    <row r="11" spans="1:13" ht="13.5" customHeight="1">
      <c r="A11" s="72"/>
      <c r="B11" s="72"/>
      <c r="C11" s="73"/>
      <c r="D11" s="74" t="s">
        <v>271</v>
      </c>
      <c r="E11" s="75"/>
      <c r="F11" s="75"/>
      <c r="G11" s="76"/>
      <c r="H11" s="77"/>
      <c r="I11" s="17"/>
      <c r="J11" s="17"/>
      <c r="K11" s="33"/>
      <c r="L11" s="33"/>
      <c r="M11" s="29"/>
    </row>
    <row r="12" spans="1:13" ht="13.5" customHeight="1">
      <c r="A12" s="72"/>
      <c r="B12" s="72"/>
      <c r="C12" s="78"/>
      <c r="D12" s="79" t="s">
        <v>270</v>
      </c>
      <c r="E12" s="75">
        <v>4000</v>
      </c>
      <c r="F12" s="75">
        <v>4000</v>
      </c>
      <c r="G12" s="76">
        <v>0</v>
      </c>
      <c r="H12" s="80">
        <f>G12/F12*100</f>
        <v>0</v>
      </c>
      <c r="I12" s="17"/>
      <c r="J12" s="17"/>
      <c r="K12" s="33"/>
      <c r="L12" s="33"/>
      <c r="M12" s="29"/>
    </row>
    <row r="13" spans="1:13" ht="13.5" customHeight="1">
      <c r="A13" s="582" t="s">
        <v>160</v>
      </c>
      <c r="B13" s="582"/>
      <c r="C13" s="521"/>
      <c r="D13" s="564" t="s">
        <v>63</v>
      </c>
      <c r="E13" s="310">
        <f>E14</f>
        <v>141051</v>
      </c>
      <c r="F13" s="310">
        <f>F14</f>
        <v>141051</v>
      </c>
      <c r="G13" s="313">
        <f>G14</f>
        <v>70102.21</v>
      </c>
      <c r="H13" s="313">
        <f>G13/F13*100</f>
        <v>49.69990287201084</v>
      </c>
      <c r="I13" s="16"/>
      <c r="J13" s="16"/>
      <c r="K13" s="28"/>
      <c r="L13" s="28"/>
      <c r="M13" s="29"/>
    </row>
    <row r="14" spans="1:13" ht="13.5" customHeight="1">
      <c r="A14" s="72"/>
      <c r="B14" s="66" t="s">
        <v>161</v>
      </c>
      <c r="C14" s="81"/>
      <c r="D14" s="82" t="s">
        <v>162</v>
      </c>
      <c r="E14" s="69">
        <f>E17</f>
        <v>141051</v>
      </c>
      <c r="F14" s="69">
        <f>F17</f>
        <v>141051</v>
      </c>
      <c r="G14" s="70">
        <f>G17</f>
        <v>70102.21</v>
      </c>
      <c r="H14" s="71">
        <f>G14/F14*100</f>
        <v>49.69990287201084</v>
      </c>
      <c r="I14" s="31"/>
      <c r="J14" s="31"/>
      <c r="K14" s="32"/>
      <c r="L14" s="32"/>
      <c r="M14" s="29"/>
    </row>
    <row r="15" spans="1:13" ht="13.5" customHeight="1">
      <c r="A15" s="72"/>
      <c r="B15" s="72"/>
      <c r="C15" s="73">
        <v>2460</v>
      </c>
      <c r="D15" s="74" t="s">
        <v>163</v>
      </c>
      <c r="E15" s="75"/>
      <c r="F15" s="75"/>
      <c r="G15" s="76"/>
      <c r="H15" s="80"/>
      <c r="I15" s="17"/>
      <c r="J15" s="17"/>
      <c r="K15" s="33"/>
      <c r="L15" s="33"/>
      <c r="M15" s="29"/>
    </row>
    <row r="16" spans="1:13" ht="13.5" customHeight="1">
      <c r="A16" s="72"/>
      <c r="B16" s="72"/>
      <c r="C16" s="73"/>
      <c r="D16" s="74" t="s">
        <v>185</v>
      </c>
      <c r="E16" s="75"/>
      <c r="F16" s="75"/>
      <c r="G16" s="76"/>
      <c r="H16" s="80"/>
      <c r="I16" s="17"/>
      <c r="J16" s="17"/>
      <c r="K16" s="33"/>
      <c r="L16" s="33"/>
      <c r="M16" s="29"/>
    </row>
    <row r="17" spans="1:13" ht="13.5" customHeight="1">
      <c r="A17" s="72"/>
      <c r="B17" s="72"/>
      <c r="C17" s="78"/>
      <c r="D17" s="74" t="s">
        <v>186</v>
      </c>
      <c r="E17" s="75">
        <v>141051</v>
      </c>
      <c r="F17" s="75">
        <v>141051</v>
      </c>
      <c r="G17" s="76">
        <v>70102.21</v>
      </c>
      <c r="H17" s="80">
        <f>G17/F17*100</f>
        <v>49.69990287201084</v>
      </c>
      <c r="I17" s="17"/>
      <c r="J17" s="17"/>
      <c r="K17" s="33"/>
      <c r="L17" s="33"/>
      <c r="M17" s="29"/>
    </row>
    <row r="18" spans="1:13" ht="13.5" customHeight="1">
      <c r="A18" s="314">
        <v>600</v>
      </c>
      <c r="B18" s="314"/>
      <c r="C18" s="583"/>
      <c r="D18" s="584" t="s">
        <v>9</v>
      </c>
      <c r="E18" s="310">
        <f>E20</f>
        <v>5126352</v>
      </c>
      <c r="F18" s="310">
        <f>F20</f>
        <v>4376939</v>
      </c>
      <c r="G18" s="313">
        <f>G20</f>
        <v>248401.46</v>
      </c>
      <c r="H18" s="313">
        <f>G18/F18*100</f>
        <v>5.675232394145771</v>
      </c>
      <c r="I18" s="16"/>
      <c r="J18" s="16"/>
      <c r="K18" s="28"/>
      <c r="L18" s="28"/>
      <c r="M18" s="29"/>
    </row>
    <row r="19" spans="1:13" ht="13.5" customHeight="1">
      <c r="A19" s="585"/>
      <c r="B19" s="585"/>
      <c r="C19" s="586"/>
      <c r="D19" s="587" t="s">
        <v>169</v>
      </c>
      <c r="E19" s="563">
        <f>E37+E40+E43+E34</f>
        <v>4754148</v>
      </c>
      <c r="F19" s="563">
        <f>F37+F40+F43+F34</f>
        <v>4344735</v>
      </c>
      <c r="G19" s="530">
        <f>G30+G28</f>
        <v>200000</v>
      </c>
      <c r="H19" s="313">
        <f>G19/F19*100</f>
        <v>4.603272696723735</v>
      </c>
      <c r="I19" s="16"/>
      <c r="J19" s="16"/>
      <c r="K19" s="28"/>
      <c r="L19" s="28"/>
      <c r="M19" s="29"/>
    </row>
    <row r="20" spans="1:13" ht="13.5" customHeight="1">
      <c r="A20" s="83"/>
      <c r="B20" s="84">
        <v>60014</v>
      </c>
      <c r="C20" s="85"/>
      <c r="D20" s="68" t="s">
        <v>10</v>
      </c>
      <c r="E20" s="69">
        <f>E21+E30</f>
        <v>5126352</v>
      </c>
      <c r="F20" s="69">
        <f>F21+F30</f>
        <v>4376939</v>
      </c>
      <c r="G20" s="70">
        <f>G21+G30</f>
        <v>248401.46</v>
      </c>
      <c r="H20" s="71">
        <f>G20/F20*100</f>
        <v>5.675232394145771</v>
      </c>
      <c r="I20" s="31"/>
      <c r="J20" s="31"/>
      <c r="K20" s="32"/>
      <c r="L20" s="32"/>
      <c r="M20" s="29"/>
    </row>
    <row r="21" spans="1:13" ht="13.5" customHeight="1">
      <c r="A21" s="86"/>
      <c r="B21" s="87"/>
      <c r="C21" s="88"/>
      <c r="D21" s="89" t="s">
        <v>206</v>
      </c>
      <c r="E21" s="90">
        <f>SUM(E22:E29)</f>
        <v>372204</v>
      </c>
      <c r="F21" s="90">
        <f>SUM(F23:F29)</f>
        <v>32204</v>
      </c>
      <c r="G21" s="91">
        <f>SUM(G23:G29)</f>
        <v>48401.46</v>
      </c>
      <c r="H21" s="92">
        <f>G21/F21*100</f>
        <v>150.29642280462053</v>
      </c>
      <c r="I21" s="31"/>
      <c r="J21" s="31"/>
      <c r="K21" s="32"/>
      <c r="L21" s="32"/>
      <c r="M21" s="29"/>
    </row>
    <row r="22" spans="1:13" ht="13.5" customHeight="1">
      <c r="A22" s="86"/>
      <c r="B22" s="87"/>
      <c r="C22" s="93" t="s">
        <v>204</v>
      </c>
      <c r="D22" s="74" t="s">
        <v>267</v>
      </c>
      <c r="E22" s="75"/>
      <c r="F22" s="75"/>
      <c r="G22" s="76"/>
      <c r="H22" s="80"/>
      <c r="I22" s="31"/>
      <c r="J22" s="31"/>
      <c r="K22" s="32"/>
      <c r="L22" s="32"/>
      <c r="M22" s="29"/>
    </row>
    <row r="23" spans="1:13" ht="13.5" customHeight="1">
      <c r="A23" s="86"/>
      <c r="B23" s="87"/>
      <c r="C23" s="93"/>
      <c r="D23" s="74" t="s">
        <v>205</v>
      </c>
      <c r="E23" s="75">
        <v>340000</v>
      </c>
      <c r="F23" s="75">
        <v>0</v>
      </c>
      <c r="G23" s="76">
        <v>0</v>
      </c>
      <c r="H23" s="80">
        <v>0</v>
      </c>
      <c r="I23" s="31"/>
      <c r="J23" s="31"/>
      <c r="K23" s="32"/>
      <c r="L23" s="32"/>
      <c r="M23" s="29"/>
    </row>
    <row r="24" spans="1:13" ht="13.5" customHeight="1">
      <c r="A24" s="86"/>
      <c r="B24" s="87"/>
      <c r="C24" s="93" t="s">
        <v>456</v>
      </c>
      <c r="D24" s="74" t="s">
        <v>465</v>
      </c>
      <c r="E24" s="75">
        <v>0</v>
      </c>
      <c r="F24" s="75">
        <v>0</v>
      </c>
      <c r="G24" s="76">
        <v>150.8</v>
      </c>
      <c r="H24" s="80">
        <v>0</v>
      </c>
      <c r="I24" s="31"/>
      <c r="J24" s="31"/>
      <c r="K24" s="32"/>
      <c r="L24" s="32"/>
      <c r="M24" s="29"/>
    </row>
    <row r="25" spans="1:13" ht="13.5" customHeight="1">
      <c r="A25" s="86"/>
      <c r="B25" s="86"/>
      <c r="C25" s="93" t="s">
        <v>11</v>
      </c>
      <c r="D25" s="74" t="s">
        <v>466</v>
      </c>
      <c r="E25" s="75">
        <v>7400</v>
      </c>
      <c r="F25" s="75">
        <v>7400</v>
      </c>
      <c r="G25" s="76">
        <v>3695.22</v>
      </c>
      <c r="H25" s="80">
        <f>G25/F25*100</f>
        <v>49.935405405405405</v>
      </c>
      <c r="I25" s="17"/>
      <c r="J25" s="17"/>
      <c r="K25" s="33"/>
      <c r="L25" s="33"/>
      <c r="M25" s="29"/>
    </row>
    <row r="26" spans="1:13" ht="13.5" customHeight="1">
      <c r="A26" s="86"/>
      <c r="B26" s="86"/>
      <c r="C26" s="93" t="s">
        <v>38</v>
      </c>
      <c r="D26" s="74" t="s">
        <v>232</v>
      </c>
      <c r="E26" s="75">
        <v>0</v>
      </c>
      <c r="F26" s="75">
        <v>0</v>
      </c>
      <c r="G26" s="76">
        <v>577.05</v>
      </c>
      <c r="H26" s="80">
        <v>0</v>
      </c>
      <c r="I26" s="17"/>
      <c r="J26" s="17"/>
      <c r="K26" s="33"/>
      <c r="L26" s="33"/>
      <c r="M26" s="29"/>
    </row>
    <row r="27" spans="1:13" ht="13.5" customHeight="1">
      <c r="A27" s="86"/>
      <c r="B27" s="86"/>
      <c r="C27" s="93" t="s">
        <v>158</v>
      </c>
      <c r="D27" s="74" t="s">
        <v>97</v>
      </c>
      <c r="E27" s="75">
        <v>24804</v>
      </c>
      <c r="F27" s="75">
        <v>24804</v>
      </c>
      <c r="G27" s="76">
        <v>43827.82</v>
      </c>
      <c r="H27" s="80">
        <f>G27/F27*100</f>
        <v>176.6965811965812</v>
      </c>
      <c r="I27" s="17"/>
      <c r="J27" s="17"/>
      <c r="K27" s="33"/>
      <c r="L27" s="33"/>
      <c r="M27" s="29"/>
    </row>
    <row r="28" spans="1:13" ht="13.5" customHeight="1">
      <c r="A28" s="86"/>
      <c r="B28" s="86"/>
      <c r="C28" s="94" t="s">
        <v>174</v>
      </c>
      <c r="D28" s="95" t="s">
        <v>102</v>
      </c>
      <c r="E28" s="96">
        <v>0</v>
      </c>
      <c r="F28" s="96">
        <v>0</v>
      </c>
      <c r="G28" s="97">
        <v>0</v>
      </c>
      <c r="H28" s="80">
        <v>0</v>
      </c>
      <c r="I28" s="17"/>
      <c r="J28" s="17"/>
      <c r="K28" s="33"/>
      <c r="L28" s="33"/>
      <c r="M28" s="29"/>
    </row>
    <row r="29" spans="1:13" ht="13.5" customHeight="1">
      <c r="A29" s="86"/>
      <c r="B29" s="86"/>
      <c r="C29" s="93" t="s">
        <v>259</v>
      </c>
      <c r="D29" s="74" t="s">
        <v>469</v>
      </c>
      <c r="E29" s="75">
        <v>0</v>
      </c>
      <c r="F29" s="75">
        <v>0</v>
      </c>
      <c r="G29" s="76">
        <v>150.57</v>
      </c>
      <c r="H29" s="80">
        <v>0</v>
      </c>
      <c r="I29" s="17"/>
      <c r="J29" s="17"/>
      <c r="K29" s="33"/>
      <c r="L29" s="33"/>
      <c r="M29" s="29"/>
    </row>
    <row r="30" spans="1:13" ht="13.5" customHeight="1">
      <c r="A30" s="86"/>
      <c r="B30" s="86"/>
      <c r="C30" s="98"/>
      <c r="D30" s="99" t="s">
        <v>120</v>
      </c>
      <c r="E30" s="90">
        <f>E37+E40+E43+E34</f>
        <v>4754148</v>
      </c>
      <c r="F30" s="90">
        <f>F37+F40+F43+F34</f>
        <v>4344735</v>
      </c>
      <c r="G30" s="91">
        <f>G37+G40+G43</f>
        <v>200000</v>
      </c>
      <c r="H30" s="92">
        <f>G30/F29:F30*100</f>
        <v>4.603272696723735</v>
      </c>
      <c r="I30" s="17"/>
      <c r="J30" s="17"/>
      <c r="K30" s="33"/>
      <c r="L30" s="33"/>
      <c r="M30" s="29"/>
    </row>
    <row r="31" spans="1:13" ht="13.5" customHeight="1">
      <c r="A31" s="86"/>
      <c r="B31" s="86"/>
      <c r="C31" s="98">
        <v>6257</v>
      </c>
      <c r="D31" s="174" t="s">
        <v>410</v>
      </c>
      <c r="E31" s="75"/>
      <c r="F31" s="75"/>
      <c r="G31" s="76"/>
      <c r="H31" s="80"/>
      <c r="I31" s="17"/>
      <c r="J31" s="17"/>
      <c r="K31" s="33"/>
      <c r="L31" s="33"/>
      <c r="M31" s="29"/>
    </row>
    <row r="32" spans="1:13" ht="13.5" customHeight="1">
      <c r="A32" s="86"/>
      <c r="B32" s="86"/>
      <c r="C32" s="98"/>
      <c r="D32" s="174" t="s">
        <v>467</v>
      </c>
      <c r="E32" s="75"/>
      <c r="F32" s="75"/>
      <c r="G32" s="76"/>
      <c r="H32" s="80"/>
      <c r="I32" s="17"/>
      <c r="J32" s="17"/>
      <c r="K32" s="33"/>
      <c r="L32" s="33"/>
      <c r="M32" s="29"/>
    </row>
    <row r="33" spans="1:13" ht="13.5" customHeight="1">
      <c r="A33" s="86"/>
      <c r="B33" s="86"/>
      <c r="C33" s="98"/>
      <c r="D33" s="174" t="s">
        <v>411</v>
      </c>
      <c r="E33" s="75"/>
      <c r="F33" s="75"/>
      <c r="G33" s="76"/>
      <c r="H33" s="80"/>
      <c r="I33" s="17"/>
      <c r="J33" s="17"/>
      <c r="K33" s="33"/>
      <c r="L33" s="33"/>
      <c r="M33" s="29"/>
    </row>
    <row r="34" spans="1:13" ht="13.5" customHeight="1">
      <c r="A34" s="86"/>
      <c r="B34" s="86"/>
      <c r="C34" s="98"/>
      <c r="D34" s="174" t="s">
        <v>412</v>
      </c>
      <c r="E34" s="75">
        <v>1982072</v>
      </c>
      <c r="F34" s="75">
        <v>1982072</v>
      </c>
      <c r="G34" s="76">
        <v>0</v>
      </c>
      <c r="H34" s="80">
        <v>0</v>
      </c>
      <c r="I34" s="17"/>
      <c r="J34" s="17"/>
      <c r="K34" s="33"/>
      <c r="L34" s="33"/>
      <c r="M34" s="29"/>
    </row>
    <row r="35" spans="1:13" ht="13.5" customHeight="1">
      <c r="A35" s="86"/>
      <c r="B35" s="86"/>
      <c r="C35" s="100">
        <v>6290</v>
      </c>
      <c r="D35" s="101" t="s">
        <v>370</v>
      </c>
      <c r="E35" s="96"/>
      <c r="F35" s="96"/>
      <c r="G35" s="97"/>
      <c r="H35" s="80"/>
      <c r="I35" s="17"/>
      <c r="J35" s="17"/>
      <c r="K35" s="33"/>
      <c r="L35" s="33"/>
      <c r="M35" s="29"/>
    </row>
    <row r="36" spans="1:13" ht="13.5" customHeight="1">
      <c r="A36" s="86"/>
      <c r="B36" s="86"/>
      <c r="C36" s="100"/>
      <c r="D36" s="101" t="s">
        <v>371</v>
      </c>
      <c r="E36" s="96"/>
      <c r="F36" s="96"/>
      <c r="G36" s="97"/>
      <c r="H36" s="80"/>
      <c r="I36" s="17"/>
      <c r="J36" s="17"/>
      <c r="K36" s="33"/>
      <c r="L36" s="33"/>
      <c r="M36" s="29"/>
    </row>
    <row r="37" spans="1:13" ht="13.5" customHeight="1">
      <c r="A37" s="86"/>
      <c r="B37" s="86"/>
      <c r="C37" s="100"/>
      <c r="D37" s="101" t="s">
        <v>372</v>
      </c>
      <c r="E37" s="96">
        <v>1592663</v>
      </c>
      <c r="F37" s="96">
        <v>319700</v>
      </c>
      <c r="G37" s="97">
        <v>0</v>
      </c>
      <c r="H37" s="80">
        <v>0</v>
      </c>
      <c r="I37" s="17"/>
      <c r="J37" s="17"/>
      <c r="K37" s="33"/>
      <c r="L37" s="33"/>
      <c r="M37" s="29"/>
    </row>
    <row r="38" spans="1:13" ht="13.5" customHeight="1">
      <c r="A38" s="86"/>
      <c r="B38" s="86"/>
      <c r="C38" s="102">
        <v>6300</v>
      </c>
      <c r="D38" s="103" t="s">
        <v>392</v>
      </c>
      <c r="E38" s="96"/>
      <c r="F38" s="96"/>
      <c r="G38" s="97"/>
      <c r="H38" s="80"/>
      <c r="I38" s="17"/>
      <c r="J38" s="17"/>
      <c r="K38" s="33"/>
      <c r="L38" s="33"/>
      <c r="M38" s="29"/>
    </row>
    <row r="39" spans="1:13" ht="13.5" customHeight="1">
      <c r="A39" s="86"/>
      <c r="B39" s="86"/>
      <c r="C39" s="102"/>
      <c r="D39" s="103" t="s">
        <v>393</v>
      </c>
      <c r="E39" s="96"/>
      <c r="F39" s="96"/>
      <c r="G39" s="97"/>
      <c r="H39" s="80"/>
      <c r="I39" s="17"/>
      <c r="J39" s="17"/>
      <c r="K39" s="33"/>
      <c r="L39" s="33"/>
      <c r="M39" s="29"/>
    </row>
    <row r="40" spans="1:13" ht="13.5" customHeight="1">
      <c r="A40" s="86"/>
      <c r="B40" s="86"/>
      <c r="C40" s="102"/>
      <c r="D40" s="103" t="s">
        <v>275</v>
      </c>
      <c r="E40" s="96">
        <v>770000</v>
      </c>
      <c r="F40" s="96">
        <v>770000</v>
      </c>
      <c r="G40" s="97">
        <v>200000</v>
      </c>
      <c r="H40" s="80">
        <f>G40/F40*100</f>
        <v>25.97402597402597</v>
      </c>
      <c r="I40" s="17"/>
      <c r="J40" s="17"/>
      <c r="K40" s="33"/>
      <c r="L40" s="33"/>
      <c r="M40" s="29"/>
    </row>
    <row r="41" spans="1:13" ht="13.5" customHeight="1">
      <c r="A41" s="86"/>
      <c r="B41" s="86"/>
      <c r="C41" s="102">
        <v>6430</v>
      </c>
      <c r="D41" s="103" t="s">
        <v>276</v>
      </c>
      <c r="E41" s="96"/>
      <c r="F41" s="96"/>
      <c r="G41" s="97"/>
      <c r="H41" s="80"/>
      <c r="I41" s="17"/>
      <c r="J41" s="17"/>
      <c r="K41" s="33"/>
      <c r="L41" s="33"/>
      <c r="M41" s="29"/>
    </row>
    <row r="42" spans="1:13" ht="13.5" customHeight="1">
      <c r="A42" s="86"/>
      <c r="B42" s="86"/>
      <c r="C42" s="102"/>
      <c r="D42" s="103" t="s">
        <v>364</v>
      </c>
      <c r="E42" s="96"/>
      <c r="F42" s="96"/>
      <c r="G42" s="97"/>
      <c r="H42" s="80"/>
      <c r="I42" s="17"/>
      <c r="J42" s="17"/>
      <c r="K42" s="33"/>
      <c r="L42" s="33"/>
      <c r="M42" s="29"/>
    </row>
    <row r="43" spans="1:13" ht="13.5" customHeight="1">
      <c r="A43" s="86"/>
      <c r="B43" s="86"/>
      <c r="C43" s="102"/>
      <c r="D43" s="103" t="s">
        <v>277</v>
      </c>
      <c r="E43" s="96">
        <v>409413</v>
      </c>
      <c r="F43" s="96">
        <v>1272963</v>
      </c>
      <c r="G43" s="97">
        <v>0</v>
      </c>
      <c r="H43" s="80">
        <v>0</v>
      </c>
      <c r="I43" s="17"/>
      <c r="J43" s="17"/>
      <c r="K43" s="33"/>
      <c r="L43" s="33"/>
      <c r="M43" s="29"/>
    </row>
    <row r="44" spans="1:13" ht="13.5" customHeight="1">
      <c r="A44" s="314">
        <v>700</v>
      </c>
      <c r="B44" s="314"/>
      <c r="C44" s="309"/>
      <c r="D44" s="560" t="s">
        <v>12</v>
      </c>
      <c r="E44" s="310">
        <f>E46</f>
        <v>584700</v>
      </c>
      <c r="F44" s="310">
        <f>F46</f>
        <v>584700</v>
      </c>
      <c r="G44" s="313">
        <f>G46</f>
        <v>382093.08</v>
      </c>
      <c r="H44" s="313">
        <f>G44/F44*100</f>
        <v>65.34856849666497</v>
      </c>
      <c r="I44" s="16"/>
      <c r="J44" s="16"/>
      <c r="K44" s="28"/>
      <c r="L44" s="28"/>
      <c r="M44" s="29"/>
    </row>
    <row r="45" spans="1:13" ht="13.5" customHeight="1">
      <c r="A45" s="316"/>
      <c r="B45" s="316"/>
      <c r="C45" s="308"/>
      <c r="D45" s="587" t="s">
        <v>169</v>
      </c>
      <c r="E45" s="563">
        <f>E49</f>
        <v>35000</v>
      </c>
      <c r="F45" s="563">
        <f>F49</f>
        <v>35000</v>
      </c>
      <c r="G45" s="530">
        <f>G49</f>
        <v>0</v>
      </c>
      <c r="H45" s="313">
        <v>0</v>
      </c>
      <c r="I45" s="16"/>
      <c r="J45" s="16"/>
      <c r="K45" s="28"/>
      <c r="L45" s="28"/>
      <c r="M45" s="29"/>
    </row>
    <row r="46" spans="1:13" ht="13.5" customHeight="1">
      <c r="A46" s="83"/>
      <c r="B46" s="84">
        <v>70005</v>
      </c>
      <c r="C46" s="93"/>
      <c r="D46" s="68" t="s">
        <v>13</v>
      </c>
      <c r="E46" s="69">
        <f>SUM(E47:E58)</f>
        <v>584700</v>
      </c>
      <c r="F46" s="69">
        <f>SUM(F47:F58)</f>
        <v>584700</v>
      </c>
      <c r="G46" s="70">
        <f>SUM(G47:G58)</f>
        <v>382093.08</v>
      </c>
      <c r="H46" s="71">
        <f>G46/F46*100</f>
        <v>65.34856849666497</v>
      </c>
      <c r="I46" s="31"/>
      <c r="J46" s="31"/>
      <c r="K46" s="32"/>
      <c r="L46" s="32"/>
      <c r="M46" s="29"/>
    </row>
    <row r="47" spans="1:13" ht="13.5" customHeight="1">
      <c r="A47" s="86"/>
      <c r="B47" s="104"/>
      <c r="C47" s="93" t="s">
        <v>109</v>
      </c>
      <c r="D47" s="74" t="s">
        <v>468</v>
      </c>
      <c r="E47" s="75">
        <v>5000</v>
      </c>
      <c r="F47" s="75">
        <v>5000</v>
      </c>
      <c r="G47" s="76">
        <v>5080.19</v>
      </c>
      <c r="H47" s="80">
        <f>G47/F47*100</f>
        <v>101.6038</v>
      </c>
      <c r="I47" s="17"/>
      <c r="J47" s="17"/>
      <c r="K47" s="33"/>
      <c r="L47" s="33"/>
      <c r="M47" s="29"/>
    </row>
    <row r="48" spans="1:13" ht="13.5" customHeight="1">
      <c r="A48" s="86"/>
      <c r="B48" s="104"/>
      <c r="C48" s="93" t="s">
        <v>11</v>
      </c>
      <c r="D48" s="74" t="s">
        <v>466</v>
      </c>
      <c r="E48" s="75">
        <v>269700</v>
      </c>
      <c r="F48" s="75">
        <v>269700</v>
      </c>
      <c r="G48" s="76">
        <v>193905.39</v>
      </c>
      <c r="H48" s="80">
        <f>G48/F48*100</f>
        <v>71.89669632925472</v>
      </c>
      <c r="I48" s="17"/>
      <c r="J48" s="17"/>
      <c r="K48" s="33"/>
      <c r="L48" s="33"/>
      <c r="M48" s="29"/>
    </row>
    <row r="49" spans="1:13" ht="13.5" customHeight="1">
      <c r="A49" s="86"/>
      <c r="B49" s="104"/>
      <c r="C49" s="102" t="s">
        <v>98</v>
      </c>
      <c r="D49" s="95" t="s">
        <v>102</v>
      </c>
      <c r="E49" s="96">
        <v>35000</v>
      </c>
      <c r="F49" s="96">
        <v>35000</v>
      </c>
      <c r="G49" s="97">
        <v>0</v>
      </c>
      <c r="H49" s="80">
        <f>G49/F49*100</f>
        <v>0</v>
      </c>
      <c r="I49" s="17"/>
      <c r="J49" s="17"/>
      <c r="K49" s="33"/>
      <c r="L49" s="33"/>
      <c r="M49" s="29"/>
    </row>
    <row r="50" spans="1:13" ht="13.5" customHeight="1">
      <c r="A50" s="86"/>
      <c r="B50" s="104"/>
      <c r="C50" s="93" t="s">
        <v>259</v>
      </c>
      <c r="D50" s="74" t="s">
        <v>469</v>
      </c>
      <c r="E50" s="75">
        <v>0</v>
      </c>
      <c r="F50" s="75">
        <v>0</v>
      </c>
      <c r="G50" s="76">
        <v>0</v>
      </c>
      <c r="H50" s="80">
        <v>0</v>
      </c>
      <c r="I50" s="17"/>
      <c r="J50" s="17"/>
      <c r="K50" s="33"/>
      <c r="L50" s="33"/>
      <c r="M50" s="29"/>
    </row>
    <row r="51" spans="1:13" ht="13.5" customHeight="1">
      <c r="A51" s="86"/>
      <c r="B51" s="104"/>
      <c r="C51" s="93" t="s">
        <v>459</v>
      </c>
      <c r="D51" s="74" t="s">
        <v>460</v>
      </c>
      <c r="E51" s="75">
        <v>0</v>
      </c>
      <c r="F51" s="75">
        <v>0</v>
      </c>
      <c r="G51" s="76">
        <v>793.56</v>
      </c>
      <c r="H51" s="80">
        <v>0</v>
      </c>
      <c r="I51" s="17"/>
      <c r="J51" s="17"/>
      <c r="K51" s="33"/>
      <c r="L51" s="33"/>
      <c r="M51" s="29"/>
    </row>
    <row r="52" spans="1:13" ht="13.5" customHeight="1">
      <c r="A52" s="86"/>
      <c r="B52" s="104"/>
      <c r="C52" s="93" t="s">
        <v>22</v>
      </c>
      <c r="D52" s="74" t="s">
        <v>23</v>
      </c>
      <c r="E52" s="75">
        <v>0</v>
      </c>
      <c r="F52" s="75">
        <v>0</v>
      </c>
      <c r="G52" s="76">
        <v>326</v>
      </c>
      <c r="H52" s="80">
        <v>0</v>
      </c>
      <c r="I52" s="17"/>
      <c r="J52" s="17"/>
      <c r="K52" s="33"/>
      <c r="L52" s="33"/>
      <c r="M52" s="29"/>
    </row>
    <row r="53" spans="1:13" ht="13.5" customHeight="1">
      <c r="A53" s="86"/>
      <c r="B53" s="104"/>
      <c r="C53" s="93">
        <v>2110</v>
      </c>
      <c r="D53" s="74" t="s">
        <v>8</v>
      </c>
      <c r="E53" s="75"/>
      <c r="F53" s="75"/>
      <c r="G53" s="76"/>
      <c r="H53" s="80"/>
      <c r="I53" s="17"/>
      <c r="J53" s="17"/>
      <c r="K53" s="33"/>
      <c r="L53" s="33"/>
      <c r="M53" s="29"/>
    </row>
    <row r="54" spans="1:13" ht="13.5" customHeight="1">
      <c r="A54" s="86"/>
      <c r="B54" s="104"/>
      <c r="C54" s="93"/>
      <c r="D54" s="74" t="s">
        <v>271</v>
      </c>
      <c r="E54" s="75"/>
      <c r="F54" s="75"/>
      <c r="G54" s="76"/>
      <c r="H54" s="80"/>
      <c r="I54" s="17"/>
      <c r="J54" s="17"/>
      <c r="K54" s="33"/>
      <c r="L54" s="33"/>
      <c r="M54" s="29"/>
    </row>
    <row r="55" spans="1:13" ht="13.5" customHeight="1">
      <c r="A55" s="86"/>
      <c r="B55" s="104"/>
      <c r="C55" s="93"/>
      <c r="D55" s="74" t="s">
        <v>270</v>
      </c>
      <c r="E55" s="75">
        <v>125000</v>
      </c>
      <c r="F55" s="75">
        <v>125000</v>
      </c>
      <c r="G55" s="76">
        <v>60000</v>
      </c>
      <c r="H55" s="80">
        <f>G55/F55*100</f>
        <v>48</v>
      </c>
      <c r="I55" s="17"/>
      <c r="J55" s="17"/>
      <c r="K55" s="33"/>
      <c r="L55" s="33"/>
      <c r="M55" s="29"/>
    </row>
    <row r="56" spans="1:13" ht="13.5" customHeight="1">
      <c r="A56" s="86"/>
      <c r="B56" s="104"/>
      <c r="C56" s="93">
        <v>2360</v>
      </c>
      <c r="D56" s="74" t="s">
        <v>273</v>
      </c>
      <c r="E56" s="75"/>
      <c r="F56" s="75"/>
      <c r="G56" s="76"/>
      <c r="H56" s="80"/>
      <c r="I56" s="17"/>
      <c r="J56" s="17"/>
      <c r="K56" s="33"/>
      <c r="L56" s="33"/>
      <c r="M56" s="29"/>
    </row>
    <row r="57" spans="1:13" ht="13.5" customHeight="1">
      <c r="A57" s="86"/>
      <c r="B57" s="86"/>
      <c r="C57" s="93"/>
      <c r="D57" s="74" t="s">
        <v>272</v>
      </c>
      <c r="E57" s="75"/>
      <c r="F57" s="75"/>
      <c r="G57" s="76"/>
      <c r="H57" s="80"/>
      <c r="I57" s="17"/>
      <c r="J57" s="17"/>
      <c r="K57" s="33"/>
      <c r="L57" s="33"/>
      <c r="M57" s="29"/>
    </row>
    <row r="58" spans="1:13" ht="13.5" customHeight="1">
      <c r="A58" s="105"/>
      <c r="B58" s="105"/>
      <c r="C58" s="93"/>
      <c r="D58" s="74" t="s">
        <v>112</v>
      </c>
      <c r="E58" s="75">
        <v>150000</v>
      </c>
      <c r="F58" s="75">
        <v>150000</v>
      </c>
      <c r="G58" s="76">
        <v>121987.94</v>
      </c>
      <c r="H58" s="80">
        <f>G58/F58*100</f>
        <v>81.32529333333333</v>
      </c>
      <c r="I58" s="17"/>
      <c r="J58" s="17"/>
      <c r="K58" s="33"/>
      <c r="L58" s="33"/>
      <c r="M58" s="29"/>
    </row>
    <row r="59" spans="1:13" ht="13.5" customHeight="1">
      <c r="A59" s="106"/>
      <c r="B59" s="106"/>
      <c r="C59" s="107"/>
      <c r="D59" s="108"/>
      <c r="E59" s="109" t="s">
        <v>493</v>
      </c>
      <c r="F59" s="109"/>
      <c r="G59" s="110"/>
      <c r="H59" s="111"/>
      <c r="I59" s="17"/>
      <c r="J59" s="17"/>
      <c r="K59" s="33"/>
      <c r="L59" s="33"/>
      <c r="M59" s="29"/>
    </row>
    <row r="60" spans="1:13" ht="13.5" customHeight="1">
      <c r="A60" s="106"/>
      <c r="B60" s="106"/>
      <c r="C60" s="107"/>
      <c r="D60" s="108"/>
      <c r="E60" s="109"/>
      <c r="F60" s="109"/>
      <c r="G60" s="110"/>
      <c r="H60" s="111"/>
      <c r="I60" s="17"/>
      <c r="J60" s="17"/>
      <c r="K60" s="33"/>
      <c r="L60" s="33"/>
      <c r="M60" s="29"/>
    </row>
    <row r="61" spans="1:13" ht="13.5" customHeight="1">
      <c r="A61" s="52" t="s">
        <v>0</v>
      </c>
      <c r="B61" s="53" t="s">
        <v>1</v>
      </c>
      <c r="C61" s="52" t="s">
        <v>2</v>
      </c>
      <c r="D61" s="53" t="s">
        <v>3</v>
      </c>
      <c r="E61" s="54" t="s">
        <v>165</v>
      </c>
      <c r="F61" s="53" t="s">
        <v>166</v>
      </c>
      <c r="G61" s="55" t="s">
        <v>164</v>
      </c>
      <c r="H61" s="56" t="s">
        <v>173</v>
      </c>
      <c r="I61" s="17"/>
      <c r="J61" s="17"/>
      <c r="K61" s="33"/>
      <c r="L61" s="33"/>
      <c r="M61" s="29"/>
    </row>
    <row r="62" spans="1:13" ht="13.5" customHeight="1">
      <c r="A62" s="57"/>
      <c r="B62" s="58"/>
      <c r="C62" s="57"/>
      <c r="D62" s="59"/>
      <c r="E62" s="57" t="s">
        <v>152</v>
      </c>
      <c r="F62" s="58" t="s">
        <v>167</v>
      </c>
      <c r="G62" s="60" t="s">
        <v>408</v>
      </c>
      <c r="H62" s="61" t="s">
        <v>171</v>
      </c>
      <c r="I62" s="17"/>
      <c r="J62" s="17"/>
      <c r="K62" s="33"/>
      <c r="L62" s="33"/>
      <c r="M62" s="29"/>
    </row>
    <row r="63" spans="1:13" ht="13.5" customHeight="1">
      <c r="A63" s="62">
        <v>1</v>
      </c>
      <c r="B63" s="62">
        <v>2</v>
      </c>
      <c r="C63" s="62">
        <v>3</v>
      </c>
      <c r="D63" s="62">
        <v>4</v>
      </c>
      <c r="E63" s="62">
        <v>5</v>
      </c>
      <c r="F63" s="62">
        <v>6</v>
      </c>
      <c r="G63" s="63">
        <v>7</v>
      </c>
      <c r="H63" s="64">
        <v>8</v>
      </c>
      <c r="I63" s="17"/>
      <c r="J63" s="17"/>
      <c r="K63" s="33"/>
      <c r="L63" s="33"/>
      <c r="M63" s="29"/>
    </row>
    <row r="64" spans="1:13" ht="13.5" customHeight="1">
      <c r="A64" s="314">
        <v>710</v>
      </c>
      <c r="B64" s="314"/>
      <c r="C64" s="309"/>
      <c r="D64" s="584" t="s">
        <v>14</v>
      </c>
      <c r="E64" s="310">
        <f>E66+E73</f>
        <v>841515</v>
      </c>
      <c r="F64" s="310">
        <f>F66+F73</f>
        <v>841515</v>
      </c>
      <c r="G64" s="313">
        <f>G66+G73</f>
        <v>352451.17000000004</v>
      </c>
      <c r="H64" s="313">
        <f>G64/F64*100</f>
        <v>41.88293375637987</v>
      </c>
      <c r="I64" s="31"/>
      <c r="J64" s="31"/>
      <c r="K64" s="32"/>
      <c r="L64" s="32"/>
      <c r="M64" s="29"/>
    </row>
    <row r="65" spans="1:13" ht="13.5" customHeight="1">
      <c r="A65" s="580"/>
      <c r="B65" s="580"/>
      <c r="C65" s="308"/>
      <c r="D65" s="588" t="s">
        <v>169</v>
      </c>
      <c r="E65" s="563">
        <f>E80</f>
        <v>0</v>
      </c>
      <c r="F65" s="563">
        <f>F80</f>
        <v>0</v>
      </c>
      <c r="G65" s="530">
        <f>G80</f>
        <v>0</v>
      </c>
      <c r="H65" s="530">
        <v>0</v>
      </c>
      <c r="I65" s="31"/>
      <c r="J65" s="31"/>
      <c r="K65" s="32"/>
      <c r="L65" s="32"/>
      <c r="M65" s="29"/>
    </row>
    <row r="66" spans="1:13" ht="13.5" customHeight="1">
      <c r="A66" s="83"/>
      <c r="B66" s="84">
        <v>71012</v>
      </c>
      <c r="C66" s="159"/>
      <c r="D66" s="68" t="s">
        <v>373</v>
      </c>
      <c r="E66" s="69">
        <f>E72+E67</f>
        <v>486515</v>
      </c>
      <c r="F66" s="69">
        <f>F67+F72</f>
        <v>486515</v>
      </c>
      <c r="G66" s="70">
        <f>G67+G72+G68+G69</f>
        <v>164001.57</v>
      </c>
      <c r="H66" s="71">
        <f>G66/F66*100</f>
        <v>33.709458084540046</v>
      </c>
      <c r="I66" s="31"/>
      <c r="J66" s="31"/>
      <c r="K66" s="32"/>
      <c r="L66" s="32"/>
      <c r="M66" s="29"/>
    </row>
    <row r="67" spans="1:13" ht="13.5" customHeight="1">
      <c r="A67" s="86"/>
      <c r="B67" s="87"/>
      <c r="C67" s="117" t="s">
        <v>38</v>
      </c>
      <c r="D67" s="74" t="s">
        <v>232</v>
      </c>
      <c r="E67" s="75">
        <v>305515</v>
      </c>
      <c r="F67" s="75">
        <v>305515</v>
      </c>
      <c r="G67" s="76">
        <v>150001.57</v>
      </c>
      <c r="H67" s="80">
        <f>G67/F67*100</f>
        <v>49.09793954470321</v>
      </c>
      <c r="I67" s="31"/>
      <c r="J67" s="31"/>
      <c r="K67" s="32"/>
      <c r="L67" s="32"/>
      <c r="M67" s="29"/>
    </row>
    <row r="68" spans="1:13" ht="13.5" customHeight="1">
      <c r="A68" s="86"/>
      <c r="B68" s="87"/>
      <c r="C68" s="117" t="s">
        <v>21</v>
      </c>
      <c r="D68" s="74" t="s">
        <v>469</v>
      </c>
      <c r="E68" s="75">
        <v>0</v>
      </c>
      <c r="F68" s="75">
        <v>0</v>
      </c>
      <c r="G68" s="76">
        <v>0</v>
      </c>
      <c r="H68" s="80">
        <v>0</v>
      </c>
      <c r="I68" s="31"/>
      <c r="J68" s="31"/>
      <c r="K68" s="32"/>
      <c r="L68" s="32"/>
      <c r="M68" s="29"/>
    </row>
    <row r="69" spans="1:13" ht="13.5" customHeight="1">
      <c r="A69" s="86"/>
      <c r="B69" s="87"/>
      <c r="C69" s="117" t="s">
        <v>22</v>
      </c>
      <c r="D69" s="74" t="s">
        <v>119</v>
      </c>
      <c r="E69" s="75">
        <v>0</v>
      </c>
      <c r="F69" s="75">
        <v>0</v>
      </c>
      <c r="G69" s="76">
        <v>0</v>
      </c>
      <c r="H69" s="80">
        <v>0</v>
      </c>
      <c r="I69" s="31"/>
      <c r="J69" s="31"/>
      <c r="K69" s="32"/>
      <c r="L69" s="32"/>
      <c r="M69" s="29"/>
    </row>
    <row r="70" spans="1:13" ht="13.5" customHeight="1">
      <c r="A70" s="86"/>
      <c r="B70" s="86"/>
      <c r="C70" s="116">
        <v>2110</v>
      </c>
      <c r="D70" s="74" t="s">
        <v>8</v>
      </c>
      <c r="E70" s="75"/>
      <c r="F70" s="75"/>
      <c r="G70" s="76"/>
      <c r="H70" s="80"/>
      <c r="I70" s="17"/>
      <c r="J70" s="17"/>
      <c r="K70" s="33"/>
      <c r="L70" s="33"/>
      <c r="M70" s="29"/>
    </row>
    <row r="71" spans="1:13" ht="13.5" customHeight="1">
      <c r="A71" s="86"/>
      <c r="B71" s="86"/>
      <c r="C71" s="116"/>
      <c r="D71" s="74" t="s">
        <v>271</v>
      </c>
      <c r="E71" s="75"/>
      <c r="F71" s="75"/>
      <c r="G71" s="76"/>
      <c r="H71" s="80"/>
      <c r="I71" s="17"/>
      <c r="J71" s="17"/>
      <c r="K71" s="33"/>
      <c r="L71" s="33"/>
      <c r="M71" s="29"/>
    </row>
    <row r="72" spans="1:13" ht="13.5" customHeight="1">
      <c r="A72" s="86"/>
      <c r="B72" s="86"/>
      <c r="C72" s="116"/>
      <c r="D72" s="74" t="s">
        <v>270</v>
      </c>
      <c r="E72" s="75">
        <v>181000</v>
      </c>
      <c r="F72" s="75">
        <v>181000</v>
      </c>
      <c r="G72" s="76">
        <v>14000</v>
      </c>
      <c r="H72" s="80">
        <f>G72/F72*100</f>
        <v>7.734806629834254</v>
      </c>
      <c r="I72" s="17"/>
      <c r="J72" s="17"/>
      <c r="K72" s="33"/>
      <c r="L72" s="33"/>
      <c r="M72" s="29"/>
    </row>
    <row r="73" spans="1:13" ht="13.5" customHeight="1">
      <c r="A73" s="86"/>
      <c r="B73" s="118">
        <v>71015</v>
      </c>
      <c r="C73" s="67"/>
      <c r="D73" s="68" t="s">
        <v>15</v>
      </c>
      <c r="E73" s="69">
        <f>E76+E80</f>
        <v>355000</v>
      </c>
      <c r="F73" s="69">
        <f>F76+F80</f>
        <v>355000</v>
      </c>
      <c r="G73" s="70">
        <f>G76+G80</f>
        <v>188449.6</v>
      </c>
      <c r="H73" s="71">
        <f>G73/F73*100</f>
        <v>53.08439436619719</v>
      </c>
      <c r="I73" s="34"/>
      <c r="J73" s="34"/>
      <c r="K73" s="32"/>
      <c r="L73" s="32"/>
      <c r="M73" s="29"/>
    </row>
    <row r="74" spans="1:13" ht="13.5" customHeight="1">
      <c r="A74" s="86"/>
      <c r="B74" s="113"/>
      <c r="C74" s="73">
        <v>2110</v>
      </c>
      <c r="D74" s="74" t="s">
        <v>8</v>
      </c>
      <c r="E74" s="75"/>
      <c r="F74" s="75"/>
      <c r="G74" s="76"/>
      <c r="H74" s="80"/>
      <c r="I74" s="22"/>
      <c r="J74" s="22"/>
      <c r="K74" s="33"/>
      <c r="L74" s="33"/>
      <c r="M74" s="29"/>
    </row>
    <row r="75" spans="1:13" ht="13.5" customHeight="1">
      <c r="A75" s="86"/>
      <c r="B75" s="113"/>
      <c r="C75" s="73"/>
      <c r="D75" s="74" t="s">
        <v>271</v>
      </c>
      <c r="E75" s="75"/>
      <c r="F75" s="75"/>
      <c r="G75" s="76"/>
      <c r="H75" s="80"/>
      <c r="I75" s="22"/>
      <c r="J75" s="22"/>
      <c r="K75" s="33"/>
      <c r="L75" s="33"/>
      <c r="M75" s="29"/>
    </row>
    <row r="76" spans="1:13" ht="13.5" customHeight="1">
      <c r="A76" s="86"/>
      <c r="B76" s="113"/>
      <c r="C76" s="78"/>
      <c r="D76" s="74" t="s">
        <v>270</v>
      </c>
      <c r="E76" s="75">
        <v>355000</v>
      </c>
      <c r="F76" s="75">
        <v>355000</v>
      </c>
      <c r="G76" s="76">
        <v>188449.6</v>
      </c>
      <c r="H76" s="80">
        <f>G76/F76*100</f>
        <v>53.08439436619719</v>
      </c>
      <c r="I76" s="22"/>
      <c r="J76" s="22"/>
      <c r="K76" s="33"/>
      <c r="L76" s="33"/>
      <c r="M76" s="29"/>
    </row>
    <row r="77" spans="1:13" ht="13.5" customHeight="1">
      <c r="A77" s="86"/>
      <c r="B77" s="106"/>
      <c r="C77" s="78">
        <v>6410</v>
      </c>
      <c r="D77" s="135" t="s">
        <v>45</v>
      </c>
      <c r="E77" s="75"/>
      <c r="F77" s="75"/>
      <c r="G77" s="76"/>
      <c r="H77" s="80"/>
      <c r="I77" s="22"/>
      <c r="J77" s="22"/>
      <c r="K77" s="33"/>
      <c r="L77" s="33"/>
      <c r="M77" s="29"/>
    </row>
    <row r="78" spans="1:13" ht="13.5" customHeight="1">
      <c r="A78" s="86"/>
      <c r="B78" s="106"/>
      <c r="C78" s="78"/>
      <c r="D78" s="135" t="s">
        <v>374</v>
      </c>
      <c r="E78" s="75"/>
      <c r="F78" s="75"/>
      <c r="G78" s="76"/>
      <c r="H78" s="80"/>
      <c r="I78" s="22"/>
      <c r="J78" s="22"/>
      <c r="K78" s="33"/>
      <c r="L78" s="33"/>
      <c r="M78" s="29"/>
    </row>
    <row r="79" spans="1:13" ht="13.5" customHeight="1">
      <c r="A79" s="86"/>
      <c r="B79" s="106"/>
      <c r="C79" s="78"/>
      <c r="D79" s="135" t="s">
        <v>353</v>
      </c>
      <c r="E79" s="75"/>
      <c r="F79" s="75"/>
      <c r="G79" s="76"/>
      <c r="H79" s="80"/>
      <c r="I79" s="22"/>
      <c r="J79" s="22"/>
      <c r="K79" s="33"/>
      <c r="L79" s="33"/>
      <c r="M79" s="29"/>
    </row>
    <row r="80" spans="1:13" ht="13.5" customHeight="1">
      <c r="A80" s="105"/>
      <c r="B80" s="106"/>
      <c r="C80" s="78"/>
      <c r="D80" s="135" t="s">
        <v>354</v>
      </c>
      <c r="E80" s="75">
        <v>0</v>
      </c>
      <c r="F80" s="75">
        <v>0</v>
      </c>
      <c r="G80" s="76">
        <v>0</v>
      </c>
      <c r="H80" s="80">
        <v>0</v>
      </c>
      <c r="I80" s="22"/>
      <c r="J80" s="22"/>
      <c r="K80" s="33"/>
      <c r="L80" s="33"/>
      <c r="M80" s="29"/>
    </row>
    <row r="81" spans="1:13" ht="13.5" customHeight="1">
      <c r="A81" s="576">
        <v>750</v>
      </c>
      <c r="B81" s="314"/>
      <c r="C81" s="309"/>
      <c r="D81" s="584" t="s">
        <v>16</v>
      </c>
      <c r="E81" s="310">
        <f>E83+E87+E98+E105</f>
        <v>2733028</v>
      </c>
      <c r="F81" s="310">
        <f>F83+F87+F98+F105</f>
        <v>1448389</v>
      </c>
      <c r="G81" s="313">
        <f>G83+G87+G98+G105</f>
        <v>107140.39</v>
      </c>
      <c r="H81" s="313">
        <f>G81/F81*100</f>
        <v>7.3972109702573</v>
      </c>
      <c r="I81" s="21"/>
      <c r="J81" s="21"/>
      <c r="K81" s="28"/>
      <c r="L81" s="28"/>
      <c r="M81" s="29"/>
    </row>
    <row r="82" spans="1:13" ht="13.5" customHeight="1">
      <c r="A82" s="576"/>
      <c r="B82" s="316"/>
      <c r="C82" s="308"/>
      <c r="D82" s="589" t="s">
        <v>169</v>
      </c>
      <c r="E82" s="563">
        <f>E88+E106</f>
        <v>2053233</v>
      </c>
      <c r="F82" s="563">
        <f>F88+F106</f>
        <v>1080649</v>
      </c>
      <c r="G82" s="530">
        <f>G88+G106</f>
        <v>22020</v>
      </c>
      <c r="H82" s="530">
        <f>G82/F82*100</f>
        <v>2.037664403520477</v>
      </c>
      <c r="I82" s="21"/>
      <c r="J82" s="21"/>
      <c r="K82" s="28"/>
      <c r="L82" s="28"/>
      <c r="M82" s="29"/>
    </row>
    <row r="83" spans="1:13" ht="13.5" customHeight="1">
      <c r="A83" s="119"/>
      <c r="B83" s="112">
        <v>75011</v>
      </c>
      <c r="C83" s="120"/>
      <c r="D83" s="121" t="s">
        <v>17</v>
      </c>
      <c r="E83" s="69">
        <f>E86</f>
        <v>42900</v>
      </c>
      <c r="F83" s="69">
        <f>F86</f>
        <v>42900</v>
      </c>
      <c r="G83" s="70">
        <f>G86</f>
        <v>23100</v>
      </c>
      <c r="H83" s="71">
        <f>G83/F83*100</f>
        <v>53.84615384615385</v>
      </c>
      <c r="I83" s="34"/>
      <c r="J83" s="34"/>
      <c r="K83" s="32"/>
      <c r="L83" s="32"/>
      <c r="M83" s="29"/>
    </row>
    <row r="84" spans="1:13" ht="13.5" customHeight="1">
      <c r="A84" s="122"/>
      <c r="B84" s="113"/>
      <c r="C84" s="73">
        <v>2110</v>
      </c>
      <c r="D84" s="74" t="s">
        <v>8</v>
      </c>
      <c r="E84" s="75"/>
      <c r="F84" s="75"/>
      <c r="G84" s="76"/>
      <c r="H84" s="71"/>
      <c r="I84" s="17"/>
      <c r="J84" s="17"/>
      <c r="K84" s="33"/>
      <c r="L84" s="33"/>
      <c r="M84" s="29"/>
    </row>
    <row r="85" spans="1:13" ht="13.5" customHeight="1">
      <c r="A85" s="122"/>
      <c r="B85" s="113"/>
      <c r="C85" s="73"/>
      <c r="D85" s="74" t="s">
        <v>271</v>
      </c>
      <c r="E85" s="75"/>
      <c r="F85" s="75"/>
      <c r="G85" s="76"/>
      <c r="H85" s="71"/>
      <c r="I85" s="17"/>
      <c r="J85" s="17"/>
      <c r="K85" s="33"/>
      <c r="L85" s="33"/>
      <c r="M85" s="29"/>
    </row>
    <row r="86" spans="1:13" ht="13.5" customHeight="1">
      <c r="A86" s="122"/>
      <c r="B86" s="114"/>
      <c r="C86" s="73"/>
      <c r="D86" s="74" t="s">
        <v>270</v>
      </c>
      <c r="E86" s="75">
        <v>42900</v>
      </c>
      <c r="F86" s="75">
        <v>42900</v>
      </c>
      <c r="G86" s="76">
        <v>23100</v>
      </c>
      <c r="H86" s="80">
        <f>G86/F86*100</f>
        <v>53.84615384615385</v>
      </c>
      <c r="I86" s="17"/>
      <c r="J86" s="17"/>
      <c r="K86" s="33"/>
      <c r="L86" s="33"/>
      <c r="M86" s="29"/>
    </row>
    <row r="87" spans="1:13" ht="13.5" customHeight="1">
      <c r="A87" s="122"/>
      <c r="B87" s="112">
        <v>75020</v>
      </c>
      <c r="C87" s="115"/>
      <c r="D87" s="68" t="s">
        <v>18</v>
      </c>
      <c r="E87" s="69">
        <f>SUM(E90:E97)</f>
        <v>85000</v>
      </c>
      <c r="F87" s="69">
        <f>SUM(F90:F97)</f>
        <v>85000</v>
      </c>
      <c r="G87" s="70">
        <f>SUM(G90:G97)</f>
        <v>61040.39</v>
      </c>
      <c r="H87" s="71">
        <f>G87/F87*100</f>
        <v>71.81222352941177</v>
      </c>
      <c r="I87" s="31"/>
      <c r="J87" s="31"/>
      <c r="K87" s="32"/>
      <c r="L87" s="32"/>
      <c r="M87" s="29"/>
    </row>
    <row r="88" spans="1:13" ht="13.5" customHeight="1">
      <c r="A88" s="122"/>
      <c r="B88" s="118"/>
      <c r="C88" s="115"/>
      <c r="D88" s="123" t="s">
        <v>169</v>
      </c>
      <c r="E88" s="124">
        <v>0</v>
      </c>
      <c r="F88" s="124">
        <v>0</v>
      </c>
      <c r="G88" s="125">
        <f>G92</f>
        <v>22020</v>
      </c>
      <c r="H88" s="77">
        <v>0</v>
      </c>
      <c r="I88" s="31"/>
      <c r="J88" s="31"/>
      <c r="K88" s="32"/>
      <c r="L88" s="32"/>
      <c r="M88" s="29"/>
    </row>
    <row r="89" spans="1:13" ht="13.5" customHeight="1">
      <c r="A89" s="122"/>
      <c r="B89" s="118"/>
      <c r="C89" s="115"/>
      <c r="D89" s="89" t="s">
        <v>120</v>
      </c>
      <c r="E89" s="90">
        <f>SUM(E90:E97)</f>
        <v>85000</v>
      </c>
      <c r="F89" s="90">
        <f>SUM(F90:F97)</f>
        <v>85000</v>
      </c>
      <c r="G89" s="91">
        <f>SUM(G90:G97)</f>
        <v>61040.39</v>
      </c>
      <c r="H89" s="92">
        <f>G89/F89*100</f>
        <v>71.81222352941177</v>
      </c>
      <c r="I89" s="31"/>
      <c r="J89" s="31"/>
      <c r="K89" s="32"/>
      <c r="L89" s="32"/>
      <c r="M89" s="29"/>
    </row>
    <row r="90" spans="1:13" ht="13.5" customHeight="1">
      <c r="A90" s="122"/>
      <c r="B90" s="118"/>
      <c r="C90" s="117" t="s">
        <v>175</v>
      </c>
      <c r="D90" s="74" t="s">
        <v>41</v>
      </c>
      <c r="E90" s="75">
        <v>0</v>
      </c>
      <c r="F90" s="75">
        <v>0</v>
      </c>
      <c r="G90" s="76">
        <v>1004</v>
      </c>
      <c r="H90" s="80">
        <v>0</v>
      </c>
      <c r="I90" s="31"/>
      <c r="J90" s="31"/>
      <c r="K90" s="32"/>
      <c r="L90" s="32"/>
      <c r="M90" s="29"/>
    </row>
    <row r="91" spans="1:13" ht="13.5" customHeight="1">
      <c r="A91" s="122"/>
      <c r="B91" s="118"/>
      <c r="C91" s="117" t="s">
        <v>11</v>
      </c>
      <c r="D91" s="74" t="s">
        <v>466</v>
      </c>
      <c r="E91" s="75">
        <v>0</v>
      </c>
      <c r="F91" s="75">
        <v>0</v>
      </c>
      <c r="G91" s="76">
        <v>3200</v>
      </c>
      <c r="H91" s="80">
        <v>0</v>
      </c>
      <c r="I91" s="31"/>
      <c r="J91" s="31"/>
      <c r="K91" s="32"/>
      <c r="L91" s="32"/>
      <c r="M91" s="29"/>
    </row>
    <row r="92" spans="1:13" ht="13.5" customHeight="1">
      <c r="A92" s="122"/>
      <c r="B92" s="118"/>
      <c r="C92" s="117" t="s">
        <v>98</v>
      </c>
      <c r="D92" s="95" t="s">
        <v>102</v>
      </c>
      <c r="E92" s="96">
        <v>0</v>
      </c>
      <c r="F92" s="96">
        <v>0</v>
      </c>
      <c r="G92" s="97">
        <v>22020</v>
      </c>
      <c r="H92" s="126">
        <v>0</v>
      </c>
      <c r="I92" s="31"/>
      <c r="J92" s="31"/>
      <c r="K92" s="32"/>
      <c r="L92" s="32"/>
      <c r="M92" s="29"/>
    </row>
    <row r="93" spans="1:13" ht="13.5" customHeight="1">
      <c r="A93" s="122"/>
      <c r="B93" s="113"/>
      <c r="C93" s="117" t="s">
        <v>21</v>
      </c>
      <c r="D93" s="74" t="s">
        <v>469</v>
      </c>
      <c r="E93" s="75">
        <v>60000</v>
      </c>
      <c r="F93" s="75">
        <v>60000</v>
      </c>
      <c r="G93" s="76">
        <v>21190.92</v>
      </c>
      <c r="H93" s="80">
        <f>G93/F93*100</f>
        <v>35.3182</v>
      </c>
      <c r="I93" s="17"/>
      <c r="J93" s="17"/>
      <c r="K93" s="33"/>
      <c r="L93" s="33"/>
      <c r="M93" s="29"/>
    </row>
    <row r="94" spans="1:13" ht="13.5" customHeight="1">
      <c r="A94" s="122"/>
      <c r="B94" s="113"/>
      <c r="C94" s="117" t="s">
        <v>459</v>
      </c>
      <c r="D94" s="74" t="s">
        <v>460</v>
      </c>
      <c r="E94" s="75">
        <v>0</v>
      </c>
      <c r="F94" s="75">
        <v>0</v>
      </c>
      <c r="G94" s="76">
        <v>7664.55</v>
      </c>
      <c r="H94" s="80">
        <v>0</v>
      </c>
      <c r="I94" s="17"/>
      <c r="J94" s="17"/>
      <c r="K94" s="33"/>
      <c r="L94" s="33"/>
      <c r="M94" s="29"/>
    </row>
    <row r="95" spans="1:13" ht="13.5" customHeight="1">
      <c r="A95" s="122"/>
      <c r="B95" s="113"/>
      <c r="C95" s="117" t="s">
        <v>22</v>
      </c>
      <c r="D95" s="74" t="s">
        <v>23</v>
      </c>
      <c r="E95" s="75">
        <v>25000</v>
      </c>
      <c r="F95" s="75">
        <v>25000</v>
      </c>
      <c r="G95" s="76">
        <v>5960.92</v>
      </c>
      <c r="H95" s="80">
        <f>G95/F95*100</f>
        <v>23.84368</v>
      </c>
      <c r="I95" s="17"/>
      <c r="J95" s="17"/>
      <c r="K95" s="33"/>
      <c r="L95" s="33"/>
      <c r="M95" s="29"/>
    </row>
    <row r="96" spans="1:13" ht="13.5" customHeight="1">
      <c r="A96" s="122"/>
      <c r="B96" s="113"/>
      <c r="C96" s="117">
        <v>2709</v>
      </c>
      <c r="D96" s="74" t="s">
        <v>287</v>
      </c>
      <c r="E96" s="75"/>
      <c r="F96" s="75"/>
      <c r="G96" s="76"/>
      <c r="H96" s="80"/>
      <c r="I96" s="17"/>
      <c r="J96" s="17"/>
      <c r="K96" s="33"/>
      <c r="L96" s="33"/>
      <c r="M96" s="29"/>
    </row>
    <row r="97" spans="1:13" ht="13.5" customHeight="1">
      <c r="A97" s="122"/>
      <c r="B97" s="113"/>
      <c r="C97" s="117"/>
      <c r="D97" s="74" t="s">
        <v>470</v>
      </c>
      <c r="E97" s="75"/>
      <c r="F97" s="75"/>
      <c r="G97" s="76"/>
      <c r="H97" s="80">
        <v>0</v>
      </c>
      <c r="I97" s="17"/>
      <c r="J97" s="17"/>
      <c r="K97" s="33"/>
      <c r="L97" s="33"/>
      <c r="M97" s="29"/>
    </row>
    <row r="98" spans="1:13" ht="13.5" customHeight="1">
      <c r="A98" s="104"/>
      <c r="B98" s="112">
        <v>75045</v>
      </c>
      <c r="C98" s="115"/>
      <c r="D98" s="68" t="s">
        <v>197</v>
      </c>
      <c r="E98" s="128">
        <f>E101+E104</f>
        <v>23500</v>
      </c>
      <c r="F98" s="128">
        <f>F101+F104</f>
        <v>23500</v>
      </c>
      <c r="G98" s="129">
        <f>G101+G104</f>
        <v>23000</v>
      </c>
      <c r="H98" s="71">
        <f>G98/F98*100</f>
        <v>97.87234042553192</v>
      </c>
      <c r="I98" s="31"/>
      <c r="J98" s="31"/>
      <c r="K98" s="32"/>
      <c r="L98" s="32"/>
      <c r="M98" s="29"/>
    </row>
    <row r="99" spans="1:13" ht="13.5" customHeight="1">
      <c r="A99" s="86"/>
      <c r="B99" s="113"/>
      <c r="C99" s="116">
        <v>2110</v>
      </c>
      <c r="D99" s="74" t="s">
        <v>8</v>
      </c>
      <c r="E99" s="130"/>
      <c r="F99" s="130"/>
      <c r="G99" s="131"/>
      <c r="H99" s="71"/>
      <c r="I99" s="17"/>
      <c r="J99" s="17"/>
      <c r="K99" s="33"/>
      <c r="L99" s="33"/>
      <c r="M99" s="29"/>
    </row>
    <row r="100" spans="1:13" ht="13.5" customHeight="1">
      <c r="A100" s="86"/>
      <c r="B100" s="113"/>
      <c r="C100" s="116"/>
      <c r="D100" s="74" t="s">
        <v>271</v>
      </c>
      <c r="E100" s="130"/>
      <c r="F100" s="130"/>
      <c r="G100" s="131"/>
      <c r="H100" s="71"/>
      <c r="I100" s="17"/>
      <c r="J100" s="17"/>
      <c r="K100" s="33"/>
      <c r="L100" s="33"/>
      <c r="M100" s="29"/>
    </row>
    <row r="101" spans="1:13" ht="13.5" customHeight="1">
      <c r="A101" s="86"/>
      <c r="B101" s="113"/>
      <c r="C101" s="116"/>
      <c r="D101" s="74" t="s">
        <v>270</v>
      </c>
      <c r="E101" s="130">
        <v>23000</v>
      </c>
      <c r="F101" s="130">
        <v>23000</v>
      </c>
      <c r="G101" s="131">
        <v>23000</v>
      </c>
      <c r="H101" s="80">
        <f>G101/F101*100</f>
        <v>100</v>
      </c>
      <c r="I101" s="17"/>
      <c r="J101" s="17"/>
      <c r="K101" s="33"/>
      <c r="L101" s="33"/>
      <c r="M101" s="29"/>
    </row>
    <row r="102" spans="1:13" ht="13.5" customHeight="1">
      <c r="A102" s="86"/>
      <c r="B102" s="113"/>
      <c r="C102" s="116">
        <v>2120</v>
      </c>
      <c r="D102" s="74" t="s">
        <v>8</v>
      </c>
      <c r="E102" s="130"/>
      <c r="F102" s="130"/>
      <c r="G102" s="131"/>
      <c r="H102" s="80"/>
      <c r="I102" s="17"/>
      <c r="J102" s="17"/>
      <c r="K102" s="33"/>
      <c r="L102" s="33"/>
      <c r="M102" s="29"/>
    </row>
    <row r="103" spans="1:13" ht="13.5" customHeight="1">
      <c r="A103" s="86"/>
      <c r="B103" s="113"/>
      <c r="C103" s="132"/>
      <c r="D103" s="79" t="s">
        <v>278</v>
      </c>
      <c r="E103" s="133"/>
      <c r="F103" s="133"/>
      <c r="G103" s="56"/>
      <c r="H103" s="134"/>
      <c r="I103" s="17"/>
      <c r="J103" s="17"/>
      <c r="K103" s="33"/>
      <c r="L103" s="33"/>
      <c r="M103" s="29"/>
    </row>
    <row r="104" spans="1:13" ht="13.5" customHeight="1">
      <c r="A104" s="86"/>
      <c r="B104" s="113"/>
      <c r="C104" s="116"/>
      <c r="D104" s="135" t="s">
        <v>279</v>
      </c>
      <c r="E104" s="130">
        <v>500</v>
      </c>
      <c r="F104" s="136">
        <v>500</v>
      </c>
      <c r="G104" s="137">
        <v>0</v>
      </c>
      <c r="H104" s="80">
        <v>0</v>
      </c>
      <c r="I104" s="17"/>
      <c r="J104" s="17"/>
      <c r="K104" s="33"/>
      <c r="L104" s="33"/>
      <c r="M104" s="29"/>
    </row>
    <row r="105" spans="1:13" ht="13.5" customHeight="1">
      <c r="A105" s="147"/>
      <c r="B105" s="84">
        <v>75095</v>
      </c>
      <c r="C105" s="170"/>
      <c r="D105" s="141" t="s">
        <v>138</v>
      </c>
      <c r="E105" s="142">
        <f>E107+E127+E132+E137+E142+E147</f>
        <v>2581628</v>
      </c>
      <c r="F105" s="143">
        <f>F107+F127+F132+F137+F142+F147</f>
        <v>1296989</v>
      </c>
      <c r="G105" s="144">
        <f>G107+G127+G132+G137+G142+G147</f>
        <v>0</v>
      </c>
      <c r="H105" s="188">
        <f>G105/F105*100</f>
        <v>0</v>
      </c>
      <c r="I105" s="17"/>
      <c r="J105" s="17"/>
      <c r="K105" s="33"/>
      <c r="L105" s="33"/>
      <c r="M105" s="29"/>
    </row>
    <row r="106" spans="1:13" ht="13.5" customHeight="1">
      <c r="A106" s="147"/>
      <c r="B106" s="87"/>
      <c r="C106" s="170"/>
      <c r="D106" s="123" t="s">
        <v>169</v>
      </c>
      <c r="E106" s="142">
        <f>E126+E131+E136+E141+E146+E151</f>
        <v>2053233</v>
      </c>
      <c r="F106" s="143">
        <f>F126+F131+F136+F141+F146+F151</f>
        <v>1080649</v>
      </c>
      <c r="G106" s="144">
        <f>G126+G131+G136+G141+G146+G151</f>
        <v>0</v>
      </c>
      <c r="H106" s="188">
        <f>G106/F106*100</f>
        <v>0</v>
      </c>
      <c r="I106" s="17"/>
      <c r="J106" s="17"/>
      <c r="K106" s="33"/>
      <c r="L106" s="33"/>
      <c r="M106" s="29"/>
    </row>
    <row r="107" spans="1:13" ht="13.5" customHeight="1">
      <c r="A107" s="147"/>
      <c r="B107" s="87"/>
      <c r="C107" s="170"/>
      <c r="D107" s="334" t="s">
        <v>471</v>
      </c>
      <c r="E107" s="683">
        <f>E111+E126</f>
        <v>868395</v>
      </c>
      <c r="F107" s="684">
        <f>F111+F126</f>
        <v>460977</v>
      </c>
      <c r="G107" s="685">
        <f>G111+G126</f>
        <v>0</v>
      </c>
      <c r="H107" s="686">
        <v>0</v>
      </c>
      <c r="I107" s="17"/>
      <c r="J107" s="17"/>
      <c r="K107" s="33"/>
      <c r="L107" s="33"/>
      <c r="M107" s="29"/>
    </row>
    <row r="108" spans="1:13" ht="13.5" customHeight="1">
      <c r="A108" s="147"/>
      <c r="B108" s="86"/>
      <c r="C108" s="78">
        <v>2057</v>
      </c>
      <c r="D108" s="74" t="s">
        <v>193</v>
      </c>
      <c r="E108" s="133"/>
      <c r="F108" s="145"/>
      <c r="G108" s="146"/>
      <c r="H108" s="134"/>
      <c r="I108" s="17"/>
      <c r="J108" s="17"/>
      <c r="K108" s="33"/>
      <c r="L108" s="33"/>
      <c r="M108" s="29"/>
    </row>
    <row r="109" spans="1:13" ht="13.5" customHeight="1">
      <c r="A109" s="147"/>
      <c r="B109" s="86"/>
      <c r="C109" s="78"/>
      <c r="D109" s="74" t="s">
        <v>194</v>
      </c>
      <c r="E109" s="133"/>
      <c r="F109" s="145"/>
      <c r="G109" s="146"/>
      <c r="H109" s="134"/>
      <c r="I109" s="17"/>
      <c r="J109" s="17"/>
      <c r="K109" s="33"/>
      <c r="L109" s="33"/>
      <c r="M109" s="29"/>
    </row>
    <row r="110" spans="1:13" ht="13.5" customHeight="1">
      <c r="A110" s="147"/>
      <c r="B110" s="86"/>
      <c r="C110" s="78"/>
      <c r="D110" s="74" t="s">
        <v>195</v>
      </c>
      <c r="E110" s="133"/>
      <c r="F110" s="145"/>
      <c r="G110" s="146"/>
      <c r="H110" s="134"/>
      <c r="I110" s="17"/>
      <c r="J110" s="17"/>
      <c r="K110" s="33"/>
      <c r="L110" s="33"/>
      <c r="M110" s="29"/>
    </row>
    <row r="111" spans="1:13" ht="13.5" customHeight="1">
      <c r="A111" s="230"/>
      <c r="B111" s="105"/>
      <c r="C111" s="73"/>
      <c r="D111" s="74" t="s">
        <v>196</v>
      </c>
      <c r="E111" s="130">
        <v>528395</v>
      </c>
      <c r="F111" s="136">
        <v>216340</v>
      </c>
      <c r="G111" s="137">
        <v>0</v>
      </c>
      <c r="H111" s="80">
        <v>0</v>
      </c>
      <c r="I111" s="17"/>
      <c r="J111" s="17"/>
      <c r="K111" s="33"/>
      <c r="L111" s="33"/>
      <c r="M111" s="29"/>
    </row>
    <row r="112" spans="1:13" ht="13.5" customHeight="1">
      <c r="A112" s="106"/>
      <c r="B112" s="106"/>
      <c r="C112" s="108"/>
      <c r="D112" s="108"/>
      <c r="E112" s="138"/>
      <c r="F112" s="138"/>
      <c r="G112" s="139"/>
      <c r="H112" s="111"/>
      <c r="I112" s="17"/>
      <c r="J112" s="17"/>
      <c r="K112" s="33"/>
      <c r="L112" s="33"/>
      <c r="M112" s="29"/>
    </row>
    <row r="113" spans="1:13" ht="13.5" customHeight="1">
      <c r="A113" s="106"/>
      <c r="B113" s="106"/>
      <c r="C113" s="108"/>
      <c r="D113" s="108"/>
      <c r="E113" s="138"/>
      <c r="F113" s="138"/>
      <c r="G113" s="139"/>
      <c r="H113" s="111"/>
      <c r="I113" s="17"/>
      <c r="J113" s="17"/>
      <c r="K113" s="33"/>
      <c r="L113" s="33"/>
      <c r="M113" s="29"/>
    </row>
    <row r="114" spans="1:13" ht="13.5" customHeight="1">
      <c r="A114" s="106"/>
      <c r="B114" s="106"/>
      <c r="C114" s="108"/>
      <c r="D114" s="108"/>
      <c r="E114" s="138"/>
      <c r="F114" s="138"/>
      <c r="G114" s="139"/>
      <c r="H114" s="111"/>
      <c r="I114" s="17"/>
      <c r="J114" s="17"/>
      <c r="K114" s="33"/>
      <c r="L114" s="33"/>
      <c r="M114" s="29"/>
    </row>
    <row r="115" spans="1:13" ht="13.5" customHeight="1">
      <c r="A115" s="106"/>
      <c r="B115" s="106"/>
      <c r="C115" s="108"/>
      <c r="D115" s="108"/>
      <c r="E115" s="138"/>
      <c r="F115" s="138"/>
      <c r="G115" s="139"/>
      <c r="H115" s="111"/>
      <c r="I115" s="17"/>
      <c r="J115" s="17"/>
      <c r="K115" s="33"/>
      <c r="L115" s="33"/>
      <c r="M115" s="29"/>
    </row>
    <row r="116" spans="1:13" ht="13.5" customHeight="1">
      <c r="A116" s="106"/>
      <c r="B116" s="106"/>
      <c r="C116" s="108"/>
      <c r="D116" s="108"/>
      <c r="E116" s="138"/>
      <c r="F116" s="138"/>
      <c r="G116" s="139"/>
      <c r="H116" s="111"/>
      <c r="I116" s="17"/>
      <c r="J116" s="17"/>
      <c r="K116" s="33"/>
      <c r="L116" s="33"/>
      <c r="M116" s="29"/>
    </row>
    <row r="117" spans="1:13" ht="13.5" customHeight="1">
      <c r="A117" s="106"/>
      <c r="B117" s="106"/>
      <c r="C117" s="108"/>
      <c r="D117" s="108"/>
      <c r="E117" s="138"/>
      <c r="F117" s="138"/>
      <c r="G117" s="139"/>
      <c r="H117" s="111"/>
      <c r="I117" s="17"/>
      <c r="J117" s="17"/>
      <c r="K117" s="33"/>
      <c r="L117" s="33"/>
      <c r="M117" s="29"/>
    </row>
    <row r="118" spans="1:13" ht="13.5" customHeight="1">
      <c r="A118" s="106"/>
      <c r="B118" s="106"/>
      <c r="C118" s="108"/>
      <c r="D118" s="108"/>
      <c r="E118" s="138" t="s">
        <v>494</v>
      </c>
      <c r="F118" s="138"/>
      <c r="G118" s="139"/>
      <c r="H118" s="111"/>
      <c r="I118" s="17"/>
      <c r="J118" s="17"/>
      <c r="K118" s="33"/>
      <c r="L118" s="33"/>
      <c r="M118" s="29"/>
    </row>
    <row r="119" spans="1:13" ht="13.5" customHeight="1">
      <c r="A119" s="106"/>
      <c r="B119" s="106"/>
      <c r="C119" s="108"/>
      <c r="D119" s="108"/>
      <c r="E119" s="138"/>
      <c r="F119" s="138"/>
      <c r="G119" s="139"/>
      <c r="H119" s="111"/>
      <c r="I119" s="17"/>
      <c r="J119" s="17"/>
      <c r="K119" s="33"/>
      <c r="L119" s="33"/>
      <c r="M119" s="29"/>
    </row>
    <row r="120" spans="1:13" ht="13.5" customHeight="1">
      <c r="A120" s="52" t="s">
        <v>0</v>
      </c>
      <c r="B120" s="53" t="s">
        <v>1</v>
      </c>
      <c r="C120" s="52" t="s">
        <v>2</v>
      </c>
      <c r="D120" s="53" t="s">
        <v>3</v>
      </c>
      <c r="E120" s="54" t="s">
        <v>165</v>
      </c>
      <c r="F120" s="53" t="s">
        <v>166</v>
      </c>
      <c r="G120" s="55" t="s">
        <v>164</v>
      </c>
      <c r="H120" s="56" t="s">
        <v>173</v>
      </c>
      <c r="I120" s="17"/>
      <c r="J120" s="17"/>
      <c r="K120" s="33"/>
      <c r="L120" s="33"/>
      <c r="M120" s="29"/>
    </row>
    <row r="121" spans="1:13" ht="13.5" customHeight="1">
      <c r="A121" s="57"/>
      <c r="B121" s="58"/>
      <c r="C121" s="57"/>
      <c r="D121" s="59"/>
      <c r="E121" s="57" t="s">
        <v>152</v>
      </c>
      <c r="F121" s="58" t="s">
        <v>167</v>
      </c>
      <c r="G121" s="60" t="s">
        <v>408</v>
      </c>
      <c r="H121" s="61" t="s">
        <v>171</v>
      </c>
      <c r="I121" s="17"/>
      <c r="J121" s="17"/>
      <c r="K121" s="33"/>
      <c r="L121" s="33"/>
      <c r="M121" s="29"/>
    </row>
    <row r="122" spans="1:13" ht="13.5" customHeight="1">
      <c r="A122" s="62">
        <v>1</v>
      </c>
      <c r="B122" s="62">
        <v>2</v>
      </c>
      <c r="C122" s="62">
        <v>3</v>
      </c>
      <c r="D122" s="62">
        <v>4</v>
      </c>
      <c r="E122" s="62">
        <v>5</v>
      </c>
      <c r="F122" s="62">
        <v>6</v>
      </c>
      <c r="G122" s="63">
        <v>7</v>
      </c>
      <c r="H122" s="64">
        <v>8</v>
      </c>
      <c r="I122" s="17"/>
      <c r="J122" s="17"/>
      <c r="K122" s="33"/>
      <c r="L122" s="33"/>
      <c r="M122" s="29"/>
    </row>
    <row r="123" spans="1:13" ht="13.5" customHeight="1">
      <c r="A123" s="86"/>
      <c r="B123" s="86"/>
      <c r="C123" s="100">
        <v>6257</v>
      </c>
      <c r="D123" s="101" t="s">
        <v>228</v>
      </c>
      <c r="E123" s="133"/>
      <c r="F123" s="145"/>
      <c r="G123" s="688"/>
      <c r="H123" s="689"/>
      <c r="I123" s="17"/>
      <c r="J123" s="17"/>
      <c r="K123" s="33"/>
      <c r="L123" s="33"/>
      <c r="M123" s="29"/>
    </row>
    <row r="124" spans="1:13" ht="13.5" customHeight="1">
      <c r="A124" s="86"/>
      <c r="B124" s="86"/>
      <c r="C124" s="100"/>
      <c r="D124" s="101" t="s">
        <v>229</v>
      </c>
      <c r="E124" s="133"/>
      <c r="F124" s="145"/>
      <c r="G124" s="688"/>
      <c r="H124" s="689"/>
      <c r="I124" s="17"/>
      <c r="J124" s="17"/>
      <c r="K124" s="33"/>
      <c r="L124" s="33"/>
      <c r="M124" s="29"/>
    </row>
    <row r="125" spans="1:13" ht="13.5" customHeight="1">
      <c r="A125" s="86"/>
      <c r="B125" s="86"/>
      <c r="C125" s="100"/>
      <c r="D125" s="101" t="s">
        <v>230</v>
      </c>
      <c r="E125" s="133"/>
      <c r="F125" s="145"/>
      <c r="G125" s="688"/>
      <c r="H125" s="689"/>
      <c r="I125" s="17"/>
      <c r="J125" s="17"/>
      <c r="K125" s="33"/>
      <c r="L125" s="33"/>
      <c r="M125" s="29"/>
    </row>
    <row r="126" spans="1:13" ht="13.5" customHeight="1">
      <c r="A126" s="86"/>
      <c r="B126" s="86"/>
      <c r="C126" s="102"/>
      <c r="D126" s="101" t="s">
        <v>231</v>
      </c>
      <c r="E126" s="133">
        <v>340000</v>
      </c>
      <c r="F126" s="145">
        <v>244637</v>
      </c>
      <c r="G126" s="688">
        <v>0</v>
      </c>
      <c r="H126" s="689">
        <v>0</v>
      </c>
      <c r="I126" s="17"/>
      <c r="J126" s="17"/>
      <c r="K126" s="33"/>
      <c r="L126" s="33"/>
      <c r="M126" s="29"/>
    </row>
    <row r="127" spans="1:13" ht="13.5" customHeight="1">
      <c r="A127" s="86"/>
      <c r="B127" s="86"/>
      <c r="C127" s="727"/>
      <c r="D127" s="99" t="s">
        <v>428</v>
      </c>
      <c r="E127" s="683">
        <v>425000</v>
      </c>
      <c r="F127" s="684">
        <f>F131</f>
        <v>280856</v>
      </c>
      <c r="G127" s="728">
        <f>G131</f>
        <v>0</v>
      </c>
      <c r="H127" s="729">
        <v>0</v>
      </c>
      <c r="I127" s="17"/>
      <c r="J127" s="17"/>
      <c r="K127" s="33"/>
      <c r="L127" s="33"/>
      <c r="M127" s="29"/>
    </row>
    <row r="128" spans="1:13" ht="13.5" customHeight="1">
      <c r="A128" s="86"/>
      <c r="B128" s="86"/>
      <c r="C128" s="100">
        <v>6257</v>
      </c>
      <c r="D128" s="101" t="s">
        <v>228</v>
      </c>
      <c r="E128" s="133"/>
      <c r="F128" s="145"/>
      <c r="G128" s="688"/>
      <c r="H128" s="689"/>
      <c r="I128" s="17"/>
      <c r="J128" s="17"/>
      <c r="K128" s="33"/>
      <c r="L128" s="33"/>
      <c r="M128" s="29"/>
    </row>
    <row r="129" spans="1:13" ht="13.5" customHeight="1">
      <c r="A129" s="86"/>
      <c r="B129" s="86"/>
      <c r="C129" s="100"/>
      <c r="D129" s="101" t="s">
        <v>229</v>
      </c>
      <c r="E129" s="133"/>
      <c r="F129" s="145"/>
      <c r="G129" s="688"/>
      <c r="H129" s="689"/>
      <c r="I129" s="17"/>
      <c r="J129" s="17"/>
      <c r="K129" s="33"/>
      <c r="L129" s="33"/>
      <c r="M129" s="29"/>
    </row>
    <row r="130" spans="1:13" ht="13.5" customHeight="1">
      <c r="A130" s="86"/>
      <c r="B130" s="86"/>
      <c r="C130" s="100"/>
      <c r="D130" s="101" t="s">
        <v>230</v>
      </c>
      <c r="E130" s="133"/>
      <c r="F130" s="145"/>
      <c r="G130" s="688"/>
      <c r="H130" s="689"/>
      <c r="I130" s="17"/>
      <c r="J130" s="17"/>
      <c r="K130" s="33"/>
      <c r="L130" s="33"/>
      <c r="M130" s="29"/>
    </row>
    <row r="131" spans="1:13" ht="13.5" customHeight="1">
      <c r="A131" s="86"/>
      <c r="B131" s="86"/>
      <c r="C131" s="102"/>
      <c r="D131" s="101" t="s">
        <v>231</v>
      </c>
      <c r="E131" s="133">
        <v>425000</v>
      </c>
      <c r="F131" s="145">
        <v>280856</v>
      </c>
      <c r="G131" s="688">
        <v>0</v>
      </c>
      <c r="H131" s="689">
        <v>0</v>
      </c>
      <c r="I131" s="17"/>
      <c r="J131" s="17"/>
      <c r="K131" s="33"/>
      <c r="L131" s="33"/>
      <c r="M131" s="29"/>
    </row>
    <row r="132" spans="1:13" ht="13.5" customHeight="1">
      <c r="A132" s="86"/>
      <c r="B132" s="86"/>
      <c r="C132" s="102"/>
      <c r="D132" s="99" t="s">
        <v>472</v>
      </c>
      <c r="E132" s="683">
        <v>895937</v>
      </c>
      <c r="F132" s="684">
        <f>F136</f>
        <v>162860</v>
      </c>
      <c r="G132" s="728">
        <f>G136</f>
        <v>0</v>
      </c>
      <c r="H132" s="729">
        <v>0</v>
      </c>
      <c r="I132" s="17"/>
      <c r="J132" s="17"/>
      <c r="K132" s="33"/>
      <c r="L132" s="33"/>
      <c r="M132" s="29"/>
    </row>
    <row r="133" spans="1:13" ht="13.5" customHeight="1">
      <c r="A133" s="86"/>
      <c r="B133" s="86"/>
      <c r="C133" s="100">
        <v>6257</v>
      </c>
      <c r="D133" s="101" t="s">
        <v>228</v>
      </c>
      <c r="E133" s="133"/>
      <c r="F133" s="145"/>
      <c r="G133" s="688"/>
      <c r="H133" s="689"/>
      <c r="I133" s="17"/>
      <c r="J133" s="17"/>
      <c r="K133" s="33"/>
      <c r="L133" s="33"/>
      <c r="M133" s="29"/>
    </row>
    <row r="134" spans="1:13" ht="13.5" customHeight="1">
      <c r="A134" s="86"/>
      <c r="B134" s="86"/>
      <c r="C134" s="100"/>
      <c r="D134" s="101" t="s">
        <v>229</v>
      </c>
      <c r="E134" s="133"/>
      <c r="F134" s="145"/>
      <c r="G134" s="688"/>
      <c r="H134" s="689"/>
      <c r="I134" s="17"/>
      <c r="J134" s="17"/>
      <c r="K134" s="33"/>
      <c r="L134" s="33"/>
      <c r="M134" s="29"/>
    </row>
    <row r="135" spans="1:13" ht="13.5" customHeight="1">
      <c r="A135" s="86"/>
      <c r="B135" s="86"/>
      <c r="C135" s="100"/>
      <c r="D135" s="101" t="s">
        <v>230</v>
      </c>
      <c r="E135" s="133"/>
      <c r="F135" s="145"/>
      <c r="G135" s="688"/>
      <c r="H135" s="689"/>
      <c r="I135" s="17"/>
      <c r="J135" s="17"/>
      <c r="K135" s="33"/>
      <c r="L135" s="33"/>
      <c r="M135" s="29"/>
    </row>
    <row r="136" spans="1:13" ht="13.5" customHeight="1">
      <c r="A136" s="86"/>
      <c r="B136" s="86"/>
      <c r="C136" s="102"/>
      <c r="D136" s="101" t="s">
        <v>231</v>
      </c>
      <c r="E136" s="133">
        <v>895937</v>
      </c>
      <c r="F136" s="145">
        <v>162860</v>
      </c>
      <c r="G136" s="688">
        <v>0</v>
      </c>
      <c r="H136" s="689">
        <v>0</v>
      </c>
      <c r="I136" s="17"/>
      <c r="J136" s="17"/>
      <c r="K136" s="33"/>
      <c r="L136" s="33"/>
      <c r="M136" s="29"/>
    </row>
    <row r="137" spans="1:13" ht="13.5" customHeight="1">
      <c r="A137" s="86"/>
      <c r="B137" s="86"/>
      <c r="C137" s="102"/>
      <c r="D137" s="99" t="s">
        <v>430</v>
      </c>
      <c r="E137" s="683">
        <v>35000</v>
      </c>
      <c r="F137" s="684">
        <f>F141</f>
        <v>35000</v>
      </c>
      <c r="G137" s="728">
        <f>G141</f>
        <v>0</v>
      </c>
      <c r="H137" s="729">
        <v>0</v>
      </c>
      <c r="I137" s="17"/>
      <c r="J137" s="17"/>
      <c r="K137" s="33"/>
      <c r="L137" s="33"/>
      <c r="M137" s="29"/>
    </row>
    <row r="138" spans="1:13" ht="13.5" customHeight="1">
      <c r="A138" s="86"/>
      <c r="B138" s="86"/>
      <c r="C138" s="100">
        <v>6257</v>
      </c>
      <c r="D138" s="101" t="s">
        <v>228</v>
      </c>
      <c r="E138" s="133"/>
      <c r="F138" s="145"/>
      <c r="G138" s="688"/>
      <c r="H138" s="689"/>
      <c r="I138" s="17"/>
      <c r="J138" s="17"/>
      <c r="K138" s="33"/>
      <c r="L138" s="33"/>
      <c r="M138" s="29"/>
    </row>
    <row r="139" spans="1:13" ht="13.5" customHeight="1">
      <c r="A139" s="86"/>
      <c r="B139" s="86"/>
      <c r="C139" s="100"/>
      <c r="D139" s="101" t="s">
        <v>229</v>
      </c>
      <c r="E139" s="133"/>
      <c r="F139" s="145"/>
      <c r="G139" s="688"/>
      <c r="H139" s="689"/>
      <c r="I139" s="17"/>
      <c r="J139" s="17"/>
      <c r="K139" s="33"/>
      <c r="L139" s="33"/>
      <c r="M139" s="29"/>
    </row>
    <row r="140" spans="1:13" ht="13.5" customHeight="1">
      <c r="A140" s="86"/>
      <c r="B140" s="86"/>
      <c r="C140" s="100"/>
      <c r="D140" s="101" t="s">
        <v>230</v>
      </c>
      <c r="E140" s="133"/>
      <c r="F140" s="145"/>
      <c r="G140" s="688"/>
      <c r="H140" s="689"/>
      <c r="I140" s="17"/>
      <c r="J140" s="17"/>
      <c r="K140" s="33"/>
      <c r="L140" s="33"/>
      <c r="M140" s="29"/>
    </row>
    <row r="141" spans="1:13" ht="13.5" customHeight="1">
      <c r="A141" s="86"/>
      <c r="B141" s="86"/>
      <c r="C141" s="102"/>
      <c r="D141" s="101" t="s">
        <v>231</v>
      </c>
      <c r="E141" s="133">
        <v>35000</v>
      </c>
      <c r="F141" s="145">
        <v>35000</v>
      </c>
      <c r="G141" s="688">
        <v>0</v>
      </c>
      <c r="H141" s="689">
        <v>0</v>
      </c>
      <c r="I141" s="17"/>
      <c r="J141" s="17"/>
      <c r="K141" s="33"/>
      <c r="L141" s="33"/>
      <c r="M141" s="29"/>
    </row>
    <row r="142" spans="1:13" ht="13.5" customHeight="1">
      <c r="A142" s="86"/>
      <c r="B142" s="86"/>
      <c r="C142" s="102"/>
      <c r="D142" s="99" t="s">
        <v>325</v>
      </c>
      <c r="E142" s="683">
        <v>177071</v>
      </c>
      <c r="F142" s="684">
        <f>F146</f>
        <v>177071</v>
      </c>
      <c r="G142" s="728">
        <f>G146</f>
        <v>0</v>
      </c>
      <c r="H142" s="729">
        <v>0</v>
      </c>
      <c r="I142" s="17"/>
      <c r="J142" s="17"/>
      <c r="K142" s="33"/>
      <c r="L142" s="33"/>
      <c r="M142" s="29"/>
    </row>
    <row r="143" spans="1:13" ht="13.5" customHeight="1">
      <c r="A143" s="86"/>
      <c r="B143" s="86"/>
      <c r="C143" s="100">
        <v>6257</v>
      </c>
      <c r="D143" s="101" t="s">
        <v>228</v>
      </c>
      <c r="E143" s="133"/>
      <c r="F143" s="145"/>
      <c r="G143" s="688"/>
      <c r="H143" s="689"/>
      <c r="I143" s="17"/>
      <c r="J143" s="17"/>
      <c r="K143" s="33"/>
      <c r="L143" s="33"/>
      <c r="M143" s="29"/>
    </row>
    <row r="144" spans="1:13" ht="13.5" customHeight="1">
      <c r="A144" s="86"/>
      <c r="B144" s="86"/>
      <c r="C144" s="100"/>
      <c r="D144" s="101" t="s">
        <v>229</v>
      </c>
      <c r="E144" s="133"/>
      <c r="F144" s="145"/>
      <c r="G144" s="688"/>
      <c r="H144" s="689"/>
      <c r="I144" s="17"/>
      <c r="J144" s="17"/>
      <c r="K144" s="33"/>
      <c r="L144" s="33"/>
      <c r="M144" s="29"/>
    </row>
    <row r="145" spans="1:13" ht="13.5" customHeight="1">
      <c r="A145" s="86"/>
      <c r="B145" s="86"/>
      <c r="C145" s="100"/>
      <c r="D145" s="101" t="s">
        <v>230</v>
      </c>
      <c r="E145" s="133"/>
      <c r="F145" s="145"/>
      <c r="G145" s="688"/>
      <c r="H145" s="689"/>
      <c r="I145" s="17"/>
      <c r="J145" s="17"/>
      <c r="K145" s="33"/>
      <c r="L145" s="33"/>
      <c r="M145" s="29"/>
    </row>
    <row r="146" spans="1:13" ht="13.5" customHeight="1">
      <c r="A146" s="86"/>
      <c r="B146" s="86"/>
      <c r="C146" s="102"/>
      <c r="D146" s="101" t="s">
        <v>231</v>
      </c>
      <c r="E146" s="133">
        <v>177071</v>
      </c>
      <c r="F146" s="145">
        <v>177071</v>
      </c>
      <c r="G146" s="688">
        <v>0</v>
      </c>
      <c r="H146" s="689">
        <v>0</v>
      </c>
      <c r="I146" s="17"/>
      <c r="J146" s="17"/>
      <c r="K146" s="33"/>
      <c r="L146" s="33"/>
      <c r="M146" s="29"/>
    </row>
    <row r="147" spans="1:13" ht="13.5" customHeight="1">
      <c r="A147" s="86"/>
      <c r="B147" s="86"/>
      <c r="C147" s="102"/>
      <c r="D147" s="99" t="s">
        <v>429</v>
      </c>
      <c r="E147" s="683">
        <f>E151</f>
        <v>180225</v>
      </c>
      <c r="F147" s="684">
        <f>F151</f>
        <v>180225</v>
      </c>
      <c r="G147" s="685">
        <f>G151</f>
        <v>0</v>
      </c>
      <c r="H147" s="686">
        <f>G147/F147*100</f>
        <v>0</v>
      </c>
      <c r="I147" s="17"/>
      <c r="J147" s="17"/>
      <c r="K147" s="33"/>
      <c r="L147" s="33"/>
      <c r="M147" s="29"/>
    </row>
    <row r="148" spans="1:13" ht="13.5" customHeight="1">
      <c r="A148" s="86"/>
      <c r="B148" s="86"/>
      <c r="C148" s="100">
        <v>6257</v>
      </c>
      <c r="D148" s="101" t="s">
        <v>228</v>
      </c>
      <c r="E148" s="133"/>
      <c r="F148" s="145"/>
      <c r="G148" s="146"/>
      <c r="H148" s="134"/>
      <c r="I148" s="17"/>
      <c r="J148" s="17"/>
      <c r="K148" s="33"/>
      <c r="L148" s="33"/>
      <c r="M148" s="29"/>
    </row>
    <row r="149" spans="1:13" ht="13.5" customHeight="1">
      <c r="A149" s="86"/>
      <c r="B149" s="86"/>
      <c r="C149" s="100"/>
      <c r="D149" s="101" t="s">
        <v>229</v>
      </c>
      <c r="E149" s="133"/>
      <c r="F149" s="145"/>
      <c r="G149" s="146"/>
      <c r="H149" s="134"/>
      <c r="I149" s="17"/>
      <c r="J149" s="17"/>
      <c r="K149" s="33"/>
      <c r="L149" s="33"/>
      <c r="M149" s="29"/>
    </row>
    <row r="150" spans="1:13" ht="13.5" customHeight="1">
      <c r="A150" s="86"/>
      <c r="B150" s="86"/>
      <c r="C150" s="100"/>
      <c r="D150" s="101" t="s">
        <v>230</v>
      </c>
      <c r="E150" s="133"/>
      <c r="F150" s="145"/>
      <c r="G150" s="146"/>
      <c r="H150" s="134"/>
      <c r="I150" s="17"/>
      <c r="J150" s="17"/>
      <c r="K150" s="33"/>
      <c r="L150" s="33"/>
      <c r="M150" s="29"/>
    </row>
    <row r="151" spans="1:13" ht="13.5" customHeight="1">
      <c r="A151" s="86"/>
      <c r="B151" s="86"/>
      <c r="C151" s="102"/>
      <c r="D151" s="101" t="s">
        <v>231</v>
      </c>
      <c r="E151" s="133">
        <v>180225</v>
      </c>
      <c r="F151" s="145">
        <v>180225</v>
      </c>
      <c r="G151" s="146">
        <v>0</v>
      </c>
      <c r="H151" s="134">
        <f>G151/F151*100</f>
        <v>0</v>
      </c>
      <c r="I151" s="17"/>
      <c r="J151" s="17"/>
      <c r="K151" s="33"/>
      <c r="L151" s="33"/>
      <c r="M151" s="29"/>
    </row>
    <row r="152" spans="1:13" ht="13.5" customHeight="1">
      <c r="A152" s="314">
        <v>754</v>
      </c>
      <c r="B152" s="309"/>
      <c r="C152" s="532"/>
      <c r="D152" s="558" t="s">
        <v>113</v>
      </c>
      <c r="E152" s="320"/>
      <c r="F152" s="321"/>
      <c r="G152" s="590"/>
      <c r="H152" s="322"/>
      <c r="I152" s="17"/>
      <c r="J152" s="17"/>
      <c r="K152" s="33"/>
      <c r="L152" s="33"/>
      <c r="M152" s="29"/>
    </row>
    <row r="153" spans="1:13" ht="13.5" customHeight="1">
      <c r="A153" s="580"/>
      <c r="B153" s="576"/>
      <c r="C153" s="572"/>
      <c r="D153" s="560" t="s">
        <v>72</v>
      </c>
      <c r="E153" s="591">
        <f>E155</f>
        <v>3504000</v>
      </c>
      <c r="F153" s="592">
        <f>F155</f>
        <v>3637315</v>
      </c>
      <c r="G153" s="543">
        <f>G155</f>
        <v>2330388.35</v>
      </c>
      <c r="H153" s="555">
        <f>G153/F153*100</f>
        <v>64.06891759443437</v>
      </c>
      <c r="I153" s="16"/>
      <c r="J153" s="16"/>
      <c r="K153" s="28"/>
      <c r="L153" s="28"/>
      <c r="M153" s="29"/>
    </row>
    <row r="154" spans="1:13" ht="13.5" customHeight="1">
      <c r="A154" s="580"/>
      <c r="B154" s="576"/>
      <c r="C154" s="572"/>
      <c r="D154" s="593" t="s">
        <v>169</v>
      </c>
      <c r="E154" s="594">
        <v>0</v>
      </c>
      <c r="F154" s="595">
        <v>0</v>
      </c>
      <c r="G154" s="545">
        <v>0</v>
      </c>
      <c r="H154" s="596">
        <v>0</v>
      </c>
      <c r="I154" s="16"/>
      <c r="J154" s="16"/>
      <c r="K154" s="28"/>
      <c r="L154" s="28"/>
      <c r="M154" s="29"/>
    </row>
    <row r="155" spans="1:13" ht="13.5" customHeight="1">
      <c r="A155" s="699"/>
      <c r="B155" s="696">
        <v>75411</v>
      </c>
      <c r="C155" s="150"/>
      <c r="D155" s="151" t="s">
        <v>24</v>
      </c>
      <c r="E155" s="152">
        <f>E158</f>
        <v>3504000</v>
      </c>
      <c r="F155" s="152">
        <f>F158</f>
        <v>3637315</v>
      </c>
      <c r="G155" s="71">
        <f>G158+G161</f>
        <v>2330388.35</v>
      </c>
      <c r="H155" s="71">
        <f>G155/F155*100</f>
        <v>64.06891759443437</v>
      </c>
      <c r="I155" s="31"/>
      <c r="J155" s="31"/>
      <c r="K155" s="32"/>
      <c r="L155" s="32"/>
      <c r="M155" s="29"/>
    </row>
    <row r="156" spans="1:13" ht="13.5" customHeight="1">
      <c r="A156" s="122"/>
      <c r="B156" s="697"/>
      <c r="C156" s="153">
        <v>2110</v>
      </c>
      <c r="D156" s="74" t="s">
        <v>8</v>
      </c>
      <c r="E156" s="154"/>
      <c r="F156" s="154"/>
      <c r="G156" s="80"/>
      <c r="H156" s="71"/>
      <c r="I156" s="17"/>
      <c r="J156" s="17"/>
      <c r="K156" s="33"/>
      <c r="L156" s="33"/>
      <c r="M156" s="29"/>
    </row>
    <row r="157" spans="1:13" ht="13.5" customHeight="1">
      <c r="A157" s="122"/>
      <c r="B157" s="697"/>
      <c r="C157" s="153"/>
      <c r="D157" s="74" t="s">
        <v>271</v>
      </c>
      <c r="E157" s="154"/>
      <c r="F157" s="154"/>
      <c r="G157" s="80"/>
      <c r="H157" s="71"/>
      <c r="I157" s="17"/>
      <c r="J157" s="17"/>
      <c r="K157" s="33"/>
      <c r="L157" s="33"/>
      <c r="M157" s="29"/>
    </row>
    <row r="158" spans="1:13" ht="13.5" customHeight="1">
      <c r="A158" s="122"/>
      <c r="B158" s="697"/>
      <c r="C158" s="153"/>
      <c r="D158" s="74" t="s">
        <v>270</v>
      </c>
      <c r="E158" s="154">
        <v>3504000</v>
      </c>
      <c r="F158" s="154">
        <v>3637315</v>
      </c>
      <c r="G158" s="80">
        <v>2330284</v>
      </c>
      <c r="H158" s="71">
        <f>G158/F158*100</f>
        <v>64.06604872000364</v>
      </c>
      <c r="I158" s="17"/>
      <c r="J158" s="17"/>
      <c r="K158" s="33"/>
      <c r="L158" s="33"/>
      <c r="M158" s="29"/>
    </row>
    <row r="159" spans="1:13" ht="13.5" customHeight="1">
      <c r="A159" s="122"/>
      <c r="B159" s="697"/>
      <c r="C159" s="116">
        <v>2360</v>
      </c>
      <c r="D159" s="74" t="s">
        <v>273</v>
      </c>
      <c r="E159" s="640"/>
      <c r="F159" s="641"/>
      <c r="G159" s="642"/>
      <c r="H159" s="188"/>
      <c r="I159" s="17"/>
      <c r="J159" s="17"/>
      <c r="K159" s="33"/>
      <c r="L159" s="33"/>
      <c r="M159" s="29"/>
    </row>
    <row r="160" spans="1:13" ht="13.5" customHeight="1">
      <c r="A160" s="122"/>
      <c r="B160" s="697"/>
      <c r="C160" s="116"/>
      <c r="D160" s="74" t="s">
        <v>272</v>
      </c>
      <c r="E160" s="640"/>
      <c r="F160" s="641"/>
      <c r="G160" s="642"/>
      <c r="H160" s="188"/>
      <c r="I160" s="17"/>
      <c r="J160" s="17"/>
      <c r="K160" s="33"/>
      <c r="L160" s="33"/>
      <c r="M160" s="29"/>
    </row>
    <row r="161" spans="1:13" ht="13.5" customHeight="1">
      <c r="A161" s="122"/>
      <c r="B161" s="697"/>
      <c r="C161" s="116"/>
      <c r="D161" s="74" t="s">
        <v>112</v>
      </c>
      <c r="E161" s="640">
        <v>0</v>
      </c>
      <c r="F161" s="641">
        <v>0</v>
      </c>
      <c r="G161" s="642">
        <v>104.35</v>
      </c>
      <c r="H161" s="134">
        <v>0</v>
      </c>
      <c r="I161" s="17"/>
      <c r="J161" s="17"/>
      <c r="K161" s="33"/>
      <c r="L161" s="33"/>
      <c r="M161" s="29"/>
    </row>
    <row r="162" spans="1:13" ht="13.5" customHeight="1">
      <c r="A162" s="308">
        <v>755</v>
      </c>
      <c r="B162" s="308"/>
      <c r="C162" s="521"/>
      <c r="D162" s="521" t="s">
        <v>473</v>
      </c>
      <c r="E162" s="310">
        <f>E163</f>
        <v>125208</v>
      </c>
      <c r="F162" s="310">
        <f>F163</f>
        <v>125208</v>
      </c>
      <c r="G162" s="313">
        <f>G163</f>
        <v>62603.79</v>
      </c>
      <c r="H162" s="313">
        <f>G162/F162*100</f>
        <v>49.9998322790876</v>
      </c>
      <c r="I162" s="17"/>
      <c r="J162" s="17"/>
      <c r="K162" s="33"/>
      <c r="L162" s="33"/>
      <c r="M162" s="29"/>
    </row>
    <row r="163" spans="1:13" ht="13.5" customHeight="1">
      <c r="A163" s="122"/>
      <c r="B163" s="700">
        <v>75515</v>
      </c>
      <c r="C163" s="176"/>
      <c r="D163" s="168" t="s">
        <v>384</v>
      </c>
      <c r="E163" s="701">
        <f>E166</f>
        <v>125208</v>
      </c>
      <c r="F163" s="463">
        <f>F166</f>
        <v>125208</v>
      </c>
      <c r="G163" s="702">
        <f>G166</f>
        <v>62603.79</v>
      </c>
      <c r="H163" s="703">
        <f>G163/F163*100</f>
        <v>49.9998322790876</v>
      </c>
      <c r="I163" s="17"/>
      <c r="J163" s="17"/>
      <c r="K163" s="33"/>
      <c r="L163" s="33"/>
      <c r="M163" s="29"/>
    </row>
    <row r="164" spans="1:13" ht="13.5" customHeight="1">
      <c r="A164" s="122"/>
      <c r="B164" s="697"/>
      <c r="C164" s="153">
        <v>2110</v>
      </c>
      <c r="D164" s="74" t="s">
        <v>8</v>
      </c>
      <c r="E164" s="640"/>
      <c r="F164" s="641"/>
      <c r="G164" s="642"/>
      <c r="H164" s="134"/>
      <c r="I164" s="17"/>
      <c r="J164" s="17"/>
      <c r="K164" s="33"/>
      <c r="L164" s="33"/>
      <c r="M164" s="29"/>
    </row>
    <row r="165" spans="1:13" ht="13.5" customHeight="1">
      <c r="A165" s="122"/>
      <c r="B165" s="697"/>
      <c r="C165" s="153"/>
      <c r="D165" s="74" t="s">
        <v>271</v>
      </c>
      <c r="E165" s="640"/>
      <c r="F165" s="641"/>
      <c r="G165" s="642"/>
      <c r="H165" s="134"/>
      <c r="I165" s="17"/>
      <c r="J165" s="17"/>
      <c r="K165" s="33"/>
      <c r="L165" s="33"/>
      <c r="M165" s="29"/>
    </row>
    <row r="166" spans="1:13" ht="13.5" customHeight="1">
      <c r="A166" s="122"/>
      <c r="B166" s="697"/>
      <c r="C166" s="153"/>
      <c r="D166" s="74" t="s">
        <v>270</v>
      </c>
      <c r="E166" s="640">
        <v>125208</v>
      </c>
      <c r="F166" s="641">
        <v>125208</v>
      </c>
      <c r="G166" s="642">
        <v>62603.79</v>
      </c>
      <c r="H166" s="134">
        <f>G166/F166*100</f>
        <v>49.9998322790876</v>
      </c>
      <c r="I166" s="17"/>
      <c r="J166" s="17"/>
      <c r="K166" s="33"/>
      <c r="L166" s="33"/>
      <c r="M166" s="29"/>
    </row>
    <row r="167" spans="1:13" ht="13.5" customHeight="1">
      <c r="A167" s="309">
        <v>756</v>
      </c>
      <c r="B167" s="309"/>
      <c r="C167" s="523"/>
      <c r="D167" s="558" t="s">
        <v>25</v>
      </c>
      <c r="E167" s="320"/>
      <c r="F167" s="321"/>
      <c r="G167" s="590"/>
      <c r="H167" s="322"/>
      <c r="I167" s="17"/>
      <c r="J167" s="17"/>
      <c r="K167" s="33"/>
      <c r="L167" s="33"/>
      <c r="M167" s="29"/>
    </row>
    <row r="168" spans="1:13" ht="13.5" customHeight="1">
      <c r="A168" s="576"/>
      <c r="B168" s="576"/>
      <c r="C168" s="536"/>
      <c r="D168" s="551" t="s">
        <v>26</v>
      </c>
      <c r="E168" s="553"/>
      <c r="F168" s="597"/>
      <c r="G168" s="554"/>
      <c r="H168" s="598"/>
      <c r="I168" s="17"/>
      <c r="J168" s="17"/>
      <c r="K168" s="33"/>
      <c r="L168" s="33"/>
      <c r="M168" s="29"/>
    </row>
    <row r="169" spans="1:13" ht="13.5" customHeight="1">
      <c r="A169" s="317"/>
      <c r="B169" s="576"/>
      <c r="C169" s="540"/>
      <c r="D169" s="560" t="s">
        <v>27</v>
      </c>
      <c r="E169" s="591">
        <f>E171+E186</f>
        <v>8699949</v>
      </c>
      <c r="F169" s="592">
        <f>F171+F186</f>
        <v>9036753</v>
      </c>
      <c r="G169" s="543">
        <f>G171+G186</f>
        <v>4463566.53</v>
      </c>
      <c r="H169" s="555">
        <f>G169/F169*100</f>
        <v>49.393477170395165</v>
      </c>
      <c r="I169" s="17"/>
      <c r="J169" s="17"/>
      <c r="K169" s="33"/>
      <c r="L169" s="33"/>
      <c r="M169" s="29"/>
    </row>
    <row r="170" spans="1:13" ht="13.5" customHeight="1">
      <c r="A170" s="218"/>
      <c r="B170" s="84">
        <v>75618</v>
      </c>
      <c r="C170" s="115"/>
      <c r="D170" s="68" t="s">
        <v>187</v>
      </c>
      <c r="E170" s="69"/>
      <c r="F170" s="69"/>
      <c r="G170" s="70"/>
      <c r="H170" s="71"/>
      <c r="I170" s="17"/>
      <c r="J170" s="17"/>
      <c r="K170" s="33"/>
      <c r="L170" s="33"/>
      <c r="M170" s="29"/>
    </row>
    <row r="171" spans="1:13" ht="13.5" customHeight="1">
      <c r="A171" s="147"/>
      <c r="B171" s="86"/>
      <c r="C171" s="117"/>
      <c r="D171" s="68" t="s">
        <v>268</v>
      </c>
      <c r="E171" s="69">
        <f>E172+E174</f>
        <v>900000</v>
      </c>
      <c r="F171" s="69">
        <f>F172+F174+F182</f>
        <v>1240000</v>
      </c>
      <c r="G171" s="70">
        <f>G172+G174+G182+G173</f>
        <v>899349.12</v>
      </c>
      <c r="H171" s="71">
        <f>G171/F171*100</f>
        <v>72.52815483870968</v>
      </c>
      <c r="I171" s="17"/>
      <c r="J171" s="17"/>
      <c r="K171" s="33"/>
      <c r="L171" s="33"/>
      <c r="M171" s="29"/>
    </row>
    <row r="172" spans="1:13" ht="13.5" customHeight="1">
      <c r="A172" s="690"/>
      <c r="B172" s="157"/>
      <c r="C172" s="117" t="s">
        <v>19</v>
      </c>
      <c r="D172" s="74" t="s">
        <v>233</v>
      </c>
      <c r="E172" s="75">
        <v>780000</v>
      </c>
      <c r="F172" s="75">
        <v>780000</v>
      </c>
      <c r="G172" s="76">
        <v>423915.25</v>
      </c>
      <c r="H172" s="80">
        <f>G172/F172*100</f>
        <v>54.34810897435898</v>
      </c>
      <c r="I172" s="17"/>
      <c r="J172" s="17"/>
      <c r="K172" s="33"/>
      <c r="L172" s="33"/>
      <c r="M172" s="29"/>
    </row>
    <row r="173" spans="1:13" ht="13.5" customHeight="1">
      <c r="A173" s="690"/>
      <c r="B173" s="157"/>
      <c r="C173" s="638" t="s">
        <v>463</v>
      </c>
      <c r="D173" s="174" t="s">
        <v>464</v>
      </c>
      <c r="E173" s="681">
        <v>0</v>
      </c>
      <c r="F173" s="681">
        <v>0</v>
      </c>
      <c r="G173" s="257">
        <v>10927.35</v>
      </c>
      <c r="H173" s="390">
        <v>0</v>
      </c>
      <c r="I173" s="17"/>
      <c r="J173" s="17"/>
      <c r="K173" s="33"/>
      <c r="L173" s="33"/>
      <c r="M173" s="29"/>
    </row>
    <row r="174" spans="1:13" ht="13.5" customHeight="1">
      <c r="A174" s="249"/>
      <c r="B174" s="185"/>
      <c r="C174" s="638" t="s">
        <v>375</v>
      </c>
      <c r="D174" s="174" t="s">
        <v>376</v>
      </c>
      <c r="E174" s="681">
        <v>120000</v>
      </c>
      <c r="F174" s="681">
        <v>120000</v>
      </c>
      <c r="G174" s="257">
        <v>60900</v>
      </c>
      <c r="H174" s="390">
        <f>G174/F174*100</f>
        <v>50.74999999999999</v>
      </c>
      <c r="I174" s="17"/>
      <c r="J174" s="17"/>
      <c r="K174" s="33"/>
      <c r="L174" s="33"/>
      <c r="M174" s="29"/>
    </row>
    <row r="175" spans="1:13" ht="13.5" customHeight="1">
      <c r="A175" s="635"/>
      <c r="B175" s="635"/>
      <c r="C175" s="107"/>
      <c r="D175" s="108"/>
      <c r="E175" s="109"/>
      <c r="F175" s="109"/>
      <c r="G175" s="110"/>
      <c r="H175" s="111"/>
      <c r="I175" s="17"/>
      <c r="J175" s="17"/>
      <c r="K175" s="33"/>
      <c r="L175" s="33"/>
      <c r="M175" s="29"/>
    </row>
    <row r="176" spans="1:13" ht="13.5" customHeight="1">
      <c r="A176" s="635"/>
      <c r="B176" s="635"/>
      <c r="C176" s="107"/>
      <c r="D176" s="108"/>
      <c r="E176" s="109"/>
      <c r="F176" s="109"/>
      <c r="G176" s="110"/>
      <c r="H176" s="111"/>
      <c r="I176" s="17"/>
      <c r="J176" s="17"/>
      <c r="K176" s="33"/>
      <c r="L176" s="33"/>
      <c r="M176" s="29"/>
    </row>
    <row r="177" spans="1:13" ht="13.5" customHeight="1">
      <c r="A177" s="635"/>
      <c r="B177" s="635"/>
      <c r="C177" s="107"/>
      <c r="D177" s="108"/>
      <c r="E177" s="109" t="s">
        <v>342</v>
      </c>
      <c r="F177" s="109"/>
      <c r="G177" s="110"/>
      <c r="H177" s="111"/>
      <c r="I177" s="17"/>
      <c r="J177" s="17"/>
      <c r="K177" s="33"/>
      <c r="L177" s="33"/>
      <c r="M177" s="29"/>
    </row>
    <row r="178" spans="1:13" ht="13.5" customHeight="1">
      <c r="A178" s="635"/>
      <c r="B178" s="635"/>
      <c r="C178" s="107"/>
      <c r="D178" s="108"/>
      <c r="E178" s="109"/>
      <c r="F178" s="109"/>
      <c r="G178" s="110"/>
      <c r="H178" s="111"/>
      <c r="I178" s="17"/>
      <c r="J178" s="17"/>
      <c r="K178" s="33"/>
      <c r="L178" s="33"/>
      <c r="M178" s="29"/>
    </row>
    <row r="179" spans="1:13" ht="13.5" customHeight="1">
      <c r="A179" s="52" t="s">
        <v>0</v>
      </c>
      <c r="B179" s="53" t="s">
        <v>1</v>
      </c>
      <c r="C179" s="52" t="s">
        <v>2</v>
      </c>
      <c r="D179" s="53" t="s">
        <v>3</v>
      </c>
      <c r="E179" s="54" t="s">
        <v>165</v>
      </c>
      <c r="F179" s="53" t="s">
        <v>166</v>
      </c>
      <c r="G179" s="55" t="s">
        <v>164</v>
      </c>
      <c r="H179" s="56" t="s">
        <v>173</v>
      </c>
      <c r="I179" s="17"/>
      <c r="J179" s="17"/>
      <c r="K179" s="33"/>
      <c r="L179" s="33"/>
      <c r="M179" s="29"/>
    </row>
    <row r="180" spans="1:13" ht="13.5" customHeight="1">
      <c r="A180" s="57"/>
      <c r="B180" s="58"/>
      <c r="C180" s="57"/>
      <c r="D180" s="59"/>
      <c r="E180" s="57" t="s">
        <v>152</v>
      </c>
      <c r="F180" s="58" t="s">
        <v>167</v>
      </c>
      <c r="G180" s="60" t="s">
        <v>408</v>
      </c>
      <c r="H180" s="61" t="s">
        <v>171</v>
      </c>
      <c r="I180" s="17"/>
      <c r="J180" s="17"/>
      <c r="K180" s="33"/>
      <c r="L180" s="33"/>
      <c r="M180" s="29"/>
    </row>
    <row r="181" spans="1:13" ht="13.5" customHeight="1">
      <c r="A181" s="62">
        <v>1</v>
      </c>
      <c r="B181" s="62">
        <v>2</v>
      </c>
      <c r="C181" s="62">
        <v>3</v>
      </c>
      <c r="D181" s="62">
        <v>4</v>
      </c>
      <c r="E181" s="62">
        <v>5</v>
      </c>
      <c r="F181" s="62">
        <v>6</v>
      </c>
      <c r="G181" s="63">
        <v>7</v>
      </c>
      <c r="H181" s="64">
        <v>8</v>
      </c>
      <c r="I181" s="17"/>
      <c r="J181" s="17"/>
      <c r="K181" s="33"/>
      <c r="L181" s="33"/>
      <c r="M181" s="29"/>
    </row>
    <row r="182" spans="1:13" ht="13.5" customHeight="1">
      <c r="A182" s="690"/>
      <c r="B182" s="157"/>
      <c r="C182" s="638"/>
      <c r="D182" s="99" t="s">
        <v>206</v>
      </c>
      <c r="E182" s="682">
        <v>0</v>
      </c>
      <c r="F182" s="682">
        <f>F184</f>
        <v>340000</v>
      </c>
      <c r="G182" s="725">
        <f>G184+G185</f>
        <v>403606.52</v>
      </c>
      <c r="H182" s="387">
        <f aca="true" t="shared" si="0" ref="H182:H188">G182/F182*100</f>
        <v>118.7078</v>
      </c>
      <c r="I182" s="17"/>
      <c r="J182" s="17"/>
      <c r="K182" s="33"/>
      <c r="L182" s="33"/>
      <c r="M182" s="29"/>
    </row>
    <row r="183" spans="1:13" ht="13.5" customHeight="1">
      <c r="A183" s="690"/>
      <c r="B183" s="157"/>
      <c r="C183" s="638" t="s">
        <v>413</v>
      </c>
      <c r="D183" s="174" t="s">
        <v>414</v>
      </c>
      <c r="E183" s="681"/>
      <c r="F183" s="681"/>
      <c r="G183" s="257"/>
      <c r="H183" s="390"/>
      <c r="I183" s="17"/>
      <c r="J183" s="17"/>
      <c r="K183" s="33"/>
      <c r="L183" s="33"/>
      <c r="M183" s="29"/>
    </row>
    <row r="184" spans="1:13" ht="13.5" customHeight="1">
      <c r="A184" s="690"/>
      <c r="B184" s="157"/>
      <c r="C184" s="638"/>
      <c r="D184" s="174" t="s">
        <v>415</v>
      </c>
      <c r="E184" s="681">
        <v>0</v>
      </c>
      <c r="F184" s="681">
        <v>340000</v>
      </c>
      <c r="G184" s="257">
        <v>403380.33</v>
      </c>
      <c r="H184" s="390">
        <f t="shared" si="0"/>
        <v>118.64127352941176</v>
      </c>
      <c r="I184" s="17"/>
      <c r="J184" s="17"/>
      <c r="K184" s="33"/>
      <c r="L184" s="33"/>
      <c r="M184" s="29"/>
    </row>
    <row r="185" spans="1:13" ht="13.5" customHeight="1">
      <c r="A185" s="690"/>
      <c r="B185" s="185"/>
      <c r="C185" s="638" t="s">
        <v>455</v>
      </c>
      <c r="D185" s="174" t="s">
        <v>474</v>
      </c>
      <c r="E185" s="681">
        <v>0</v>
      </c>
      <c r="F185" s="681">
        <v>0</v>
      </c>
      <c r="G185" s="257">
        <v>226.19</v>
      </c>
      <c r="H185" s="390">
        <v>0</v>
      </c>
      <c r="I185" s="17"/>
      <c r="J185" s="17"/>
      <c r="K185" s="33"/>
      <c r="L185" s="33"/>
      <c r="M185" s="29"/>
    </row>
    <row r="186" spans="1:13" ht="13.5" customHeight="1">
      <c r="A186" s="157"/>
      <c r="B186" s="118">
        <v>75622</v>
      </c>
      <c r="C186" s="159"/>
      <c r="D186" s="82" t="s">
        <v>28</v>
      </c>
      <c r="E186" s="160">
        <f>E187+E188</f>
        <v>7799949</v>
      </c>
      <c r="F186" s="160">
        <f>F187+F188</f>
        <v>7796753</v>
      </c>
      <c r="G186" s="161">
        <f>G187+G188</f>
        <v>3564217.41</v>
      </c>
      <c r="H186" s="156">
        <f t="shared" si="0"/>
        <v>45.71412496971496</v>
      </c>
      <c r="I186" s="17"/>
      <c r="J186" s="17"/>
      <c r="K186" s="33"/>
      <c r="L186" s="33"/>
      <c r="M186" s="29"/>
    </row>
    <row r="187" spans="1:13" ht="13.5" customHeight="1">
      <c r="A187" s="157"/>
      <c r="B187" s="113"/>
      <c r="C187" s="117" t="s">
        <v>29</v>
      </c>
      <c r="D187" s="74" t="s">
        <v>30</v>
      </c>
      <c r="E187" s="75">
        <v>7649949</v>
      </c>
      <c r="F187" s="75">
        <v>7646753</v>
      </c>
      <c r="G187" s="76">
        <v>3489632</v>
      </c>
      <c r="H187" s="390">
        <f t="shared" si="0"/>
        <v>45.635474298699066</v>
      </c>
      <c r="I187" s="17"/>
      <c r="J187" s="17"/>
      <c r="K187" s="33"/>
      <c r="L187" s="33"/>
      <c r="M187" s="29"/>
    </row>
    <row r="188" spans="1:13" ht="13.5" customHeight="1">
      <c r="A188" s="157"/>
      <c r="B188" s="162"/>
      <c r="C188" s="117" t="s">
        <v>31</v>
      </c>
      <c r="D188" s="74" t="s">
        <v>32</v>
      </c>
      <c r="E188" s="75">
        <v>150000</v>
      </c>
      <c r="F188" s="75">
        <v>150000</v>
      </c>
      <c r="G188" s="76">
        <v>74585.41</v>
      </c>
      <c r="H188" s="390">
        <f t="shared" si="0"/>
        <v>49.72360666666667</v>
      </c>
      <c r="I188" s="17"/>
      <c r="J188" s="17"/>
      <c r="K188" s="33"/>
      <c r="L188" s="33"/>
      <c r="M188" s="29"/>
    </row>
    <row r="189" spans="1:13" ht="13.5" customHeight="1">
      <c r="A189" s="522">
        <v>758</v>
      </c>
      <c r="B189" s="523"/>
      <c r="C189" s="599"/>
      <c r="D189" s="564" t="s">
        <v>33</v>
      </c>
      <c r="E189" s="310">
        <f>E191+E197+E199+E201</f>
        <v>32932119</v>
      </c>
      <c r="F189" s="310">
        <f>F191+F197+F199+F201+F193</f>
        <v>34226650</v>
      </c>
      <c r="G189" s="331">
        <f>G191+G197+G199+G201+G193</f>
        <v>20047942</v>
      </c>
      <c r="H189" s="313">
        <f>G189/F189*100</f>
        <v>58.574070205526986</v>
      </c>
      <c r="I189" s="16"/>
      <c r="J189" s="16"/>
      <c r="K189" s="28"/>
      <c r="L189" s="28"/>
      <c r="M189" s="29"/>
    </row>
    <row r="190" spans="1:13" ht="13.5" customHeight="1">
      <c r="A190" s="549"/>
      <c r="B190" s="540"/>
      <c r="C190" s="599"/>
      <c r="D190" s="588" t="s">
        <v>169</v>
      </c>
      <c r="E190" s="563">
        <v>0</v>
      </c>
      <c r="F190" s="563">
        <f>F196</f>
        <v>409413</v>
      </c>
      <c r="G190" s="531">
        <f>G196</f>
        <v>341700</v>
      </c>
      <c r="H190" s="530">
        <f>G190/F190*100</f>
        <v>83.46095507470451</v>
      </c>
      <c r="I190" s="16"/>
      <c r="J190" s="16"/>
      <c r="K190" s="28"/>
      <c r="L190" s="28"/>
      <c r="M190" s="29"/>
    </row>
    <row r="191" spans="1:13" ht="13.5" customHeight="1">
      <c r="A191" s="163"/>
      <c r="B191" s="141">
        <v>75801</v>
      </c>
      <c r="C191" s="88"/>
      <c r="D191" s="68" t="s">
        <v>274</v>
      </c>
      <c r="E191" s="69">
        <f>E192</f>
        <v>23360972</v>
      </c>
      <c r="F191" s="69">
        <f>F192</f>
        <v>24246090</v>
      </c>
      <c r="G191" s="164">
        <f>G192</f>
        <v>14920672</v>
      </c>
      <c r="H191" s="71">
        <f>G191/F191*100</f>
        <v>61.538466614617036</v>
      </c>
      <c r="I191" s="31"/>
      <c r="J191" s="31"/>
      <c r="K191" s="32"/>
      <c r="L191" s="32"/>
      <c r="M191" s="29"/>
    </row>
    <row r="192" spans="1:13" ht="13.5" customHeight="1">
      <c r="A192" s="165"/>
      <c r="B192" s="166"/>
      <c r="C192" s="93">
        <v>2920</v>
      </c>
      <c r="D192" s="74" t="s">
        <v>111</v>
      </c>
      <c r="E192" s="75">
        <v>23360972</v>
      </c>
      <c r="F192" s="75">
        <v>24246090</v>
      </c>
      <c r="G192" s="167">
        <v>14920672</v>
      </c>
      <c r="H192" s="80">
        <f>G192/F192*100</f>
        <v>61.538466614617036</v>
      </c>
      <c r="I192" s="17"/>
      <c r="J192" s="17"/>
      <c r="K192" s="33"/>
      <c r="L192" s="33"/>
      <c r="M192" s="29"/>
    </row>
    <row r="193" spans="1:13" ht="13.5" customHeight="1">
      <c r="A193" s="165"/>
      <c r="B193" s="168">
        <v>75802</v>
      </c>
      <c r="C193" s="88"/>
      <c r="D193" s="68" t="s">
        <v>305</v>
      </c>
      <c r="E193" s="69">
        <v>0</v>
      </c>
      <c r="F193" s="69">
        <f>F196</f>
        <v>409413</v>
      </c>
      <c r="G193" s="164">
        <f>G196</f>
        <v>341700</v>
      </c>
      <c r="H193" s="71">
        <f>G193/F193*100</f>
        <v>83.46095507470451</v>
      </c>
      <c r="I193" s="17"/>
      <c r="J193" s="17"/>
      <c r="K193" s="33"/>
      <c r="L193" s="33"/>
      <c r="M193" s="29"/>
    </row>
    <row r="194" spans="1:13" ht="13.5" customHeight="1">
      <c r="A194" s="165"/>
      <c r="B194" s="108"/>
      <c r="C194" s="93">
        <v>6180</v>
      </c>
      <c r="D194" s="74" t="s">
        <v>306</v>
      </c>
      <c r="E194" s="75"/>
      <c r="F194" s="75"/>
      <c r="G194" s="167"/>
      <c r="H194" s="80"/>
      <c r="I194" s="17"/>
      <c r="J194" s="17"/>
      <c r="K194" s="33"/>
      <c r="L194" s="33"/>
      <c r="M194" s="29"/>
    </row>
    <row r="195" spans="1:13" ht="13.5" customHeight="1">
      <c r="A195" s="165"/>
      <c r="B195" s="108"/>
      <c r="C195" s="93"/>
      <c r="D195" s="74" t="s">
        <v>307</v>
      </c>
      <c r="E195" s="75"/>
      <c r="F195" s="75"/>
      <c r="G195" s="167"/>
      <c r="H195" s="80"/>
      <c r="I195" s="17"/>
      <c r="J195" s="17"/>
      <c r="K195" s="33"/>
      <c r="L195" s="33"/>
      <c r="M195" s="29"/>
    </row>
    <row r="196" spans="1:13" ht="13.5" customHeight="1">
      <c r="A196" s="165"/>
      <c r="B196" s="166"/>
      <c r="C196" s="93"/>
      <c r="D196" s="74" t="s">
        <v>308</v>
      </c>
      <c r="E196" s="75">
        <v>0</v>
      </c>
      <c r="F196" s="75">
        <v>409413</v>
      </c>
      <c r="G196" s="167">
        <v>341700</v>
      </c>
      <c r="H196" s="80">
        <f>G196/F196*100</f>
        <v>83.46095507470451</v>
      </c>
      <c r="I196" s="17"/>
      <c r="J196" s="17"/>
      <c r="K196" s="33"/>
      <c r="L196" s="33"/>
      <c r="M196" s="29"/>
    </row>
    <row r="197" spans="1:13" ht="13.5" customHeight="1">
      <c r="A197" s="169"/>
      <c r="B197" s="140">
        <v>75803</v>
      </c>
      <c r="C197" s="88"/>
      <c r="D197" s="68" t="s">
        <v>34</v>
      </c>
      <c r="E197" s="69">
        <f>E198</f>
        <v>7377290</v>
      </c>
      <c r="F197" s="69">
        <f>F198</f>
        <v>7377290</v>
      </c>
      <c r="G197" s="164">
        <f>G198</f>
        <v>3688644</v>
      </c>
      <c r="H197" s="71">
        <f>G197/F197*100</f>
        <v>49.99998644488694</v>
      </c>
      <c r="I197" s="31"/>
      <c r="J197" s="31"/>
      <c r="K197" s="32"/>
      <c r="L197" s="32"/>
      <c r="M197" s="29"/>
    </row>
    <row r="198" spans="1:13" ht="13.5" customHeight="1">
      <c r="A198" s="165"/>
      <c r="B198" s="184"/>
      <c r="C198" s="93">
        <v>2920</v>
      </c>
      <c r="D198" s="74" t="s">
        <v>111</v>
      </c>
      <c r="E198" s="75">
        <v>7377290</v>
      </c>
      <c r="F198" s="75">
        <v>7377290</v>
      </c>
      <c r="G198" s="167">
        <v>3688644</v>
      </c>
      <c r="H198" s="80">
        <f>G198/F198*100</f>
        <v>49.99998644488694</v>
      </c>
      <c r="I198" s="17"/>
      <c r="J198" s="17"/>
      <c r="K198" s="33"/>
      <c r="L198" s="33"/>
      <c r="M198" s="29"/>
    </row>
    <row r="199" spans="1:13" ht="13.5" customHeight="1">
      <c r="A199" s="169"/>
      <c r="B199" s="141">
        <v>75832</v>
      </c>
      <c r="C199" s="88"/>
      <c r="D199" s="68" t="s">
        <v>35</v>
      </c>
      <c r="E199" s="69">
        <f>E200</f>
        <v>2193857</v>
      </c>
      <c r="F199" s="69">
        <f>F200</f>
        <v>2193857</v>
      </c>
      <c r="G199" s="164">
        <f>G200</f>
        <v>1096926</v>
      </c>
      <c r="H199" s="71">
        <f>G199/F199*100</f>
        <v>49.999886045444164</v>
      </c>
      <c r="I199" s="31"/>
      <c r="J199" s="31"/>
      <c r="K199" s="32"/>
      <c r="L199" s="32"/>
      <c r="M199" s="29"/>
    </row>
    <row r="200" spans="1:13" ht="13.5" customHeight="1">
      <c r="A200" s="165"/>
      <c r="B200" s="108"/>
      <c r="C200" s="93">
        <v>2920</v>
      </c>
      <c r="D200" s="74" t="s">
        <v>111</v>
      </c>
      <c r="E200" s="75">
        <v>2193857</v>
      </c>
      <c r="F200" s="75">
        <v>2193857</v>
      </c>
      <c r="G200" s="167">
        <v>1096926</v>
      </c>
      <c r="H200" s="80">
        <f>G200/F200*100</f>
        <v>49.999886045444164</v>
      </c>
      <c r="I200" s="17"/>
      <c r="J200" s="17"/>
      <c r="K200" s="33"/>
      <c r="L200" s="33"/>
      <c r="M200" s="29"/>
    </row>
    <row r="201" spans="1:13" ht="13.5" customHeight="1">
      <c r="A201" s="165"/>
      <c r="B201" s="140">
        <v>75814</v>
      </c>
      <c r="C201" s="173"/>
      <c r="D201" s="68" t="s">
        <v>145</v>
      </c>
      <c r="E201" s="69">
        <v>0</v>
      </c>
      <c r="F201" s="69">
        <v>0</v>
      </c>
      <c r="G201" s="70">
        <v>0</v>
      </c>
      <c r="H201" s="71">
        <v>0</v>
      </c>
      <c r="I201" s="31"/>
      <c r="J201" s="31"/>
      <c r="K201" s="32"/>
      <c r="L201" s="32"/>
      <c r="M201" s="29"/>
    </row>
    <row r="202" spans="1:13" ht="13.5" customHeight="1">
      <c r="A202" s="171"/>
      <c r="B202" s="184"/>
      <c r="C202" s="117" t="s">
        <v>22</v>
      </c>
      <c r="D202" s="74" t="s">
        <v>23</v>
      </c>
      <c r="E202" s="75">
        <v>0</v>
      </c>
      <c r="F202" s="75">
        <v>0</v>
      </c>
      <c r="G202" s="76">
        <v>0</v>
      </c>
      <c r="H202" s="80">
        <v>0</v>
      </c>
      <c r="I202" s="17"/>
      <c r="J202" s="17"/>
      <c r="K202" s="33"/>
      <c r="L202" s="33"/>
      <c r="M202" s="29"/>
    </row>
    <row r="203" spans="1:13" ht="13.5" customHeight="1">
      <c r="A203" s="580">
        <v>801</v>
      </c>
      <c r="B203" s="523"/>
      <c r="C203" s="600"/>
      <c r="D203" s="522" t="s">
        <v>36</v>
      </c>
      <c r="E203" s="310">
        <f>E208+E219</f>
        <v>125426</v>
      </c>
      <c r="F203" s="310">
        <f>F208+F219+F205</f>
        <v>125946</v>
      </c>
      <c r="G203" s="313">
        <f>G208+G219+G205</f>
        <v>92921.97</v>
      </c>
      <c r="H203" s="313">
        <f>G203/F203*100</f>
        <v>73.7792149016245</v>
      </c>
      <c r="I203" s="16"/>
      <c r="J203" s="16"/>
      <c r="K203" s="28"/>
      <c r="L203" s="28"/>
      <c r="M203" s="29"/>
    </row>
    <row r="204" spans="1:13" ht="13.5" customHeight="1">
      <c r="A204" s="580"/>
      <c r="B204" s="540"/>
      <c r="C204" s="600"/>
      <c r="D204" s="593" t="s">
        <v>169</v>
      </c>
      <c r="E204" s="563">
        <v>0</v>
      </c>
      <c r="F204" s="563">
        <v>0</v>
      </c>
      <c r="G204" s="530">
        <v>0</v>
      </c>
      <c r="H204" s="530">
        <v>0</v>
      </c>
      <c r="I204" s="16"/>
      <c r="J204" s="16"/>
      <c r="K204" s="28"/>
      <c r="L204" s="28"/>
      <c r="M204" s="29"/>
    </row>
    <row r="205" spans="1:13" ht="13.5" customHeight="1">
      <c r="A205" s="149"/>
      <c r="B205" s="176">
        <v>80102</v>
      </c>
      <c r="C205" s="177"/>
      <c r="D205" s="151" t="s">
        <v>365</v>
      </c>
      <c r="E205" s="152">
        <v>0</v>
      </c>
      <c r="F205" s="152">
        <f>F207</f>
        <v>0</v>
      </c>
      <c r="G205" s="71">
        <f>G207</f>
        <v>0</v>
      </c>
      <c r="H205" s="71">
        <v>0</v>
      </c>
      <c r="I205" s="16"/>
      <c r="J205" s="16"/>
      <c r="K205" s="28"/>
      <c r="L205" s="28"/>
      <c r="M205" s="29"/>
    </row>
    <row r="206" spans="1:13" ht="13.5" customHeight="1">
      <c r="A206" s="178"/>
      <c r="B206" s="176"/>
      <c r="C206" s="179">
        <v>2130</v>
      </c>
      <c r="D206" s="180" t="s">
        <v>45</v>
      </c>
      <c r="E206" s="154"/>
      <c r="F206" s="154"/>
      <c r="G206" s="80"/>
      <c r="H206" s="80"/>
      <c r="I206" s="16"/>
      <c r="J206" s="16"/>
      <c r="K206" s="28"/>
      <c r="L206" s="28"/>
      <c r="M206" s="29"/>
    </row>
    <row r="207" spans="1:13" ht="13.5" customHeight="1">
      <c r="A207" s="178"/>
      <c r="B207" s="176"/>
      <c r="C207" s="179"/>
      <c r="D207" s="180" t="s">
        <v>309</v>
      </c>
      <c r="E207" s="154">
        <v>0</v>
      </c>
      <c r="F207" s="154">
        <v>0</v>
      </c>
      <c r="G207" s="80">
        <v>0</v>
      </c>
      <c r="H207" s="80">
        <v>0</v>
      </c>
      <c r="I207" s="16"/>
      <c r="J207" s="16"/>
      <c r="K207" s="28"/>
      <c r="L207" s="28"/>
      <c r="M207" s="29"/>
    </row>
    <row r="208" spans="1:13" ht="13.5" customHeight="1">
      <c r="A208" s="86"/>
      <c r="B208" s="140">
        <v>80120</v>
      </c>
      <c r="C208" s="173"/>
      <c r="D208" s="68" t="s">
        <v>37</v>
      </c>
      <c r="E208" s="69">
        <f>E209+E213</f>
        <v>25426</v>
      </c>
      <c r="F208" s="69">
        <f>F209+F213</f>
        <v>25946</v>
      </c>
      <c r="G208" s="70">
        <f>G209+G213</f>
        <v>18389.64</v>
      </c>
      <c r="H208" s="71">
        <f aca="true" t="shared" si="1" ref="H208:H219">G208/F208*100</f>
        <v>70.87658984043783</v>
      </c>
      <c r="I208" s="31"/>
      <c r="J208" s="31"/>
      <c r="K208" s="32"/>
      <c r="L208" s="32"/>
      <c r="M208" s="29"/>
    </row>
    <row r="209" spans="1:13" ht="13.5" customHeight="1">
      <c r="A209" s="86"/>
      <c r="B209" s="181"/>
      <c r="C209" s="182"/>
      <c r="D209" s="89" t="s">
        <v>188</v>
      </c>
      <c r="E209" s="90">
        <f>SUM(E210:E212)</f>
        <v>4000</v>
      </c>
      <c r="F209" s="90">
        <f>SUM(F210:F212)</f>
        <v>4000</v>
      </c>
      <c r="G209" s="91">
        <f>G210+G212+G211</f>
        <v>2443.74</v>
      </c>
      <c r="H209" s="92">
        <f t="shared" si="1"/>
        <v>61.09349999999999</v>
      </c>
      <c r="I209" s="35"/>
      <c r="J209" s="35"/>
      <c r="K209" s="36"/>
      <c r="L209" s="36"/>
      <c r="M209" s="29"/>
    </row>
    <row r="210" spans="1:13" ht="13.5" customHeight="1">
      <c r="A210" s="86"/>
      <c r="B210" s="181"/>
      <c r="C210" s="117" t="s">
        <v>38</v>
      </c>
      <c r="D210" s="74" t="s">
        <v>39</v>
      </c>
      <c r="E210" s="75">
        <v>4000</v>
      </c>
      <c r="F210" s="75">
        <v>4000</v>
      </c>
      <c r="G210" s="76">
        <v>1783.5</v>
      </c>
      <c r="H210" s="80">
        <f t="shared" si="1"/>
        <v>44.587500000000006</v>
      </c>
      <c r="I210" s="17"/>
      <c r="J210" s="17"/>
      <c r="K210" s="33"/>
      <c r="L210" s="33"/>
      <c r="M210" s="29"/>
    </row>
    <row r="211" spans="1:13" ht="13.5" customHeight="1">
      <c r="A211" s="86"/>
      <c r="B211" s="181"/>
      <c r="C211" s="117" t="s">
        <v>21</v>
      </c>
      <c r="D211" s="74" t="s">
        <v>469</v>
      </c>
      <c r="E211" s="75">
        <v>0</v>
      </c>
      <c r="F211" s="75">
        <v>0</v>
      </c>
      <c r="G211" s="76">
        <v>10.24</v>
      </c>
      <c r="H211" s="80">
        <v>0</v>
      </c>
      <c r="I211" s="17"/>
      <c r="J211" s="17"/>
      <c r="K211" s="33"/>
      <c r="L211" s="33"/>
      <c r="M211" s="29"/>
    </row>
    <row r="212" spans="1:13" ht="13.5" customHeight="1">
      <c r="A212" s="86"/>
      <c r="B212" s="181"/>
      <c r="C212" s="117" t="s">
        <v>459</v>
      </c>
      <c r="D212" s="79" t="s">
        <v>460</v>
      </c>
      <c r="E212" s="75">
        <v>0</v>
      </c>
      <c r="F212" s="75">
        <v>0</v>
      </c>
      <c r="G212" s="76">
        <v>650</v>
      </c>
      <c r="H212" s="80">
        <v>0</v>
      </c>
      <c r="I212" s="17"/>
      <c r="J212" s="17"/>
      <c r="K212" s="33"/>
      <c r="L212" s="33"/>
      <c r="M212" s="29"/>
    </row>
    <row r="213" spans="1:13" ht="13.5" customHeight="1">
      <c r="A213" s="86"/>
      <c r="B213" s="181"/>
      <c r="C213" s="183"/>
      <c r="D213" s="89" t="s">
        <v>40</v>
      </c>
      <c r="E213" s="90">
        <f>SUM(E217:E218)</f>
        <v>21426</v>
      </c>
      <c r="F213" s="90">
        <f>F217+F218+F216</f>
        <v>21946</v>
      </c>
      <c r="G213" s="91">
        <f>G217+G218+G216</f>
        <v>15945.9</v>
      </c>
      <c r="H213" s="92">
        <f t="shared" si="1"/>
        <v>72.65971019775813</v>
      </c>
      <c r="I213" s="37"/>
      <c r="J213" s="37"/>
      <c r="K213" s="38"/>
      <c r="L213" s="38"/>
      <c r="M213" s="29"/>
    </row>
    <row r="214" spans="1:13" ht="13.5" customHeight="1">
      <c r="A214" s="86"/>
      <c r="B214" s="181"/>
      <c r="C214" s="117" t="s">
        <v>416</v>
      </c>
      <c r="D214" s="74" t="s">
        <v>417</v>
      </c>
      <c r="E214" s="75"/>
      <c r="F214" s="75"/>
      <c r="G214" s="76"/>
      <c r="H214" s="80"/>
      <c r="I214" s="37"/>
      <c r="J214" s="37"/>
      <c r="K214" s="38"/>
      <c r="L214" s="38"/>
      <c r="M214" s="29"/>
    </row>
    <row r="215" spans="1:13" ht="13.5" customHeight="1">
      <c r="A215" s="86"/>
      <c r="B215" s="181"/>
      <c r="C215" s="116"/>
      <c r="D215" s="74" t="s">
        <v>418</v>
      </c>
      <c r="E215" s="75"/>
      <c r="F215" s="75"/>
      <c r="G215" s="76"/>
      <c r="H215" s="80"/>
      <c r="I215" s="37"/>
      <c r="J215" s="37"/>
      <c r="K215" s="38"/>
      <c r="L215" s="38"/>
      <c r="M215" s="29"/>
    </row>
    <row r="216" spans="1:13" ht="13.5" customHeight="1">
      <c r="A216" s="86"/>
      <c r="B216" s="181"/>
      <c r="C216" s="116"/>
      <c r="D216" s="74" t="s">
        <v>419</v>
      </c>
      <c r="E216" s="75">
        <v>0</v>
      </c>
      <c r="F216" s="75">
        <v>520</v>
      </c>
      <c r="G216" s="76">
        <v>156</v>
      </c>
      <c r="H216" s="80">
        <f>G216/F216*100</f>
        <v>30</v>
      </c>
      <c r="I216" s="37"/>
      <c r="J216" s="37"/>
      <c r="K216" s="38"/>
      <c r="L216" s="38"/>
      <c r="M216" s="29"/>
    </row>
    <row r="217" spans="1:13" ht="13.5" customHeight="1">
      <c r="A217" s="86"/>
      <c r="B217" s="181"/>
      <c r="C217" s="117" t="s">
        <v>20</v>
      </c>
      <c r="D217" s="74" t="s">
        <v>41</v>
      </c>
      <c r="E217" s="75">
        <v>564</v>
      </c>
      <c r="F217" s="75">
        <v>564</v>
      </c>
      <c r="G217" s="76">
        <v>27</v>
      </c>
      <c r="H217" s="80">
        <f t="shared" si="1"/>
        <v>4.787234042553192</v>
      </c>
      <c r="I217" s="17"/>
      <c r="J217" s="17"/>
      <c r="K217" s="33"/>
      <c r="L217" s="33"/>
      <c r="M217" s="29"/>
    </row>
    <row r="218" spans="1:13" ht="13.5" customHeight="1">
      <c r="A218" s="86"/>
      <c r="B218" s="184"/>
      <c r="C218" s="117" t="s">
        <v>38</v>
      </c>
      <c r="D218" s="74" t="s">
        <v>39</v>
      </c>
      <c r="E218" s="75">
        <v>20862</v>
      </c>
      <c r="F218" s="75">
        <v>20862</v>
      </c>
      <c r="G218" s="76">
        <v>15762.9</v>
      </c>
      <c r="H218" s="80">
        <f t="shared" si="1"/>
        <v>75.55795225769342</v>
      </c>
      <c r="I218" s="17"/>
      <c r="J218" s="17"/>
      <c r="K218" s="33"/>
      <c r="L218" s="33"/>
      <c r="M218" s="29"/>
    </row>
    <row r="219" spans="1:13" ht="13.5" customHeight="1">
      <c r="A219" s="157"/>
      <c r="B219" s="140">
        <v>80130</v>
      </c>
      <c r="C219" s="115"/>
      <c r="D219" s="68" t="s">
        <v>42</v>
      </c>
      <c r="E219" s="69">
        <f>E220</f>
        <v>100000</v>
      </c>
      <c r="F219" s="69">
        <f>F220</f>
        <v>100000</v>
      </c>
      <c r="G219" s="70">
        <f>G220</f>
        <v>74532.33</v>
      </c>
      <c r="H219" s="71">
        <f t="shared" si="1"/>
        <v>74.53233</v>
      </c>
      <c r="I219" s="31"/>
      <c r="J219" s="31"/>
      <c r="K219" s="32"/>
      <c r="L219" s="32"/>
      <c r="M219" s="29"/>
    </row>
    <row r="220" spans="1:13" ht="13.5" customHeight="1">
      <c r="A220" s="157"/>
      <c r="B220" s="181"/>
      <c r="C220" s="183"/>
      <c r="D220" s="89" t="s">
        <v>81</v>
      </c>
      <c r="E220" s="90">
        <f>SUM(E221:E223)</f>
        <v>100000</v>
      </c>
      <c r="F220" s="90">
        <f>SUM(F221:F223)</f>
        <v>100000</v>
      </c>
      <c r="G220" s="91">
        <f>SUM(G221:G223)</f>
        <v>74532.33</v>
      </c>
      <c r="H220" s="92">
        <f>G220/F220*100</f>
        <v>74.53233</v>
      </c>
      <c r="I220" s="37"/>
      <c r="J220" s="37"/>
      <c r="K220" s="38"/>
      <c r="L220" s="38"/>
      <c r="M220" s="29"/>
    </row>
    <row r="221" spans="1:13" ht="13.5" customHeight="1">
      <c r="A221" s="157"/>
      <c r="B221" s="181"/>
      <c r="C221" s="117" t="s">
        <v>175</v>
      </c>
      <c r="D221" s="74" t="s">
        <v>41</v>
      </c>
      <c r="E221" s="75">
        <v>500</v>
      </c>
      <c r="F221" s="75">
        <v>500</v>
      </c>
      <c r="G221" s="76">
        <v>457</v>
      </c>
      <c r="H221" s="80">
        <f>G221/F221*100</f>
        <v>91.4</v>
      </c>
      <c r="I221" s="17"/>
      <c r="J221" s="17"/>
      <c r="K221" s="33"/>
      <c r="L221" s="33"/>
      <c r="M221" s="29"/>
    </row>
    <row r="222" spans="1:13" ht="13.5" customHeight="1">
      <c r="A222" s="157"/>
      <c r="B222" s="181"/>
      <c r="C222" s="117" t="s">
        <v>38</v>
      </c>
      <c r="D222" s="74" t="s">
        <v>39</v>
      </c>
      <c r="E222" s="75">
        <v>98500</v>
      </c>
      <c r="F222" s="75">
        <v>98500</v>
      </c>
      <c r="G222" s="76">
        <v>74075.33</v>
      </c>
      <c r="H222" s="80">
        <f>G222/F222*100</f>
        <v>75.2033807106599</v>
      </c>
      <c r="I222" s="17"/>
      <c r="J222" s="17"/>
      <c r="K222" s="33"/>
      <c r="L222" s="33"/>
      <c r="M222" s="29"/>
    </row>
    <row r="223" spans="1:13" ht="13.5" customHeight="1">
      <c r="A223" s="185"/>
      <c r="B223" s="181"/>
      <c r="C223" s="117" t="s">
        <v>22</v>
      </c>
      <c r="D223" s="74" t="s">
        <v>23</v>
      </c>
      <c r="E223" s="75">
        <v>1000</v>
      </c>
      <c r="F223" s="75">
        <v>1000</v>
      </c>
      <c r="G223" s="76">
        <v>0</v>
      </c>
      <c r="H223" s="80">
        <f>G223/F223*100</f>
        <v>0</v>
      </c>
      <c r="I223" s="17"/>
      <c r="J223" s="17"/>
      <c r="K223" s="33"/>
      <c r="L223" s="33"/>
      <c r="M223" s="29"/>
    </row>
    <row r="224" spans="1:13" ht="13.5" customHeight="1">
      <c r="A224" s="580">
        <v>851</v>
      </c>
      <c r="B224" s="309"/>
      <c r="C224" s="577"/>
      <c r="D224" s="578" t="s">
        <v>43</v>
      </c>
      <c r="E224" s="310">
        <f>E226+E241+E244+E248+E252</f>
        <v>2286300</v>
      </c>
      <c r="F224" s="310">
        <f>F226+F241+F244+F248+F252</f>
        <v>2291900</v>
      </c>
      <c r="G224" s="313">
        <f>G226+G241+G244+G248+G252</f>
        <v>1295455.6</v>
      </c>
      <c r="H224" s="313">
        <f>G224/F224*100</f>
        <v>56.523216545224486</v>
      </c>
      <c r="I224" s="16"/>
      <c r="J224" s="16"/>
      <c r="K224" s="28"/>
      <c r="L224" s="28"/>
      <c r="M224" s="29"/>
    </row>
    <row r="225" spans="1:13" ht="13.5" customHeight="1">
      <c r="A225" s="580"/>
      <c r="B225" s="576"/>
      <c r="C225" s="603"/>
      <c r="D225" s="633" t="s">
        <v>169</v>
      </c>
      <c r="E225" s="320">
        <v>0</v>
      </c>
      <c r="F225" s="320">
        <v>0</v>
      </c>
      <c r="G225" s="322">
        <f>G235</f>
        <v>60000</v>
      </c>
      <c r="H225" s="322">
        <v>0</v>
      </c>
      <c r="I225" s="16"/>
      <c r="J225" s="16"/>
      <c r="K225" s="28"/>
      <c r="L225" s="28"/>
      <c r="M225" s="29"/>
    </row>
    <row r="226" spans="1:13" ht="13.5" customHeight="1">
      <c r="A226" s="763"/>
      <c r="B226" s="186">
        <v>85111</v>
      </c>
      <c r="C226" s="150"/>
      <c r="D226" s="191" t="s">
        <v>234</v>
      </c>
      <c r="E226" s="152">
        <f>E230</f>
        <v>380300</v>
      </c>
      <c r="F226" s="152">
        <f>F230+F232</f>
        <v>380300</v>
      </c>
      <c r="G226" s="71">
        <f>SUM(G230:G232)+G235</f>
        <v>224217.3</v>
      </c>
      <c r="H226" s="71">
        <f>G226/F226*100</f>
        <v>58.95800683670785</v>
      </c>
      <c r="I226" s="16"/>
      <c r="J226" s="16"/>
      <c r="K226" s="28"/>
      <c r="L226" s="28"/>
      <c r="M226" s="29"/>
    </row>
    <row r="227" spans="1:13" ht="13.5" customHeight="1">
      <c r="A227" s="764"/>
      <c r="B227" s="189"/>
      <c r="C227" s="765" t="s">
        <v>11</v>
      </c>
      <c r="D227" s="192" t="s">
        <v>477</v>
      </c>
      <c r="E227" s="154"/>
      <c r="F227" s="154"/>
      <c r="G227" s="80"/>
      <c r="H227" s="80"/>
      <c r="I227" s="16"/>
      <c r="J227" s="16"/>
      <c r="K227" s="28"/>
      <c r="L227" s="28"/>
      <c r="M227" s="29"/>
    </row>
    <row r="228" spans="1:13" ht="13.5" customHeight="1">
      <c r="A228" s="764"/>
      <c r="B228" s="189"/>
      <c r="C228" s="153"/>
      <c r="D228" s="192" t="s">
        <v>235</v>
      </c>
      <c r="E228" s="154"/>
      <c r="F228" s="154"/>
      <c r="G228" s="80"/>
      <c r="H228" s="80"/>
      <c r="I228" s="16"/>
      <c r="J228" s="16"/>
      <c r="K228" s="28"/>
      <c r="L228" s="28"/>
      <c r="M228" s="29"/>
    </row>
    <row r="229" spans="1:13" ht="13.5" customHeight="1">
      <c r="A229" s="764"/>
      <c r="B229" s="189"/>
      <c r="C229" s="153"/>
      <c r="D229" s="192" t="s">
        <v>236</v>
      </c>
      <c r="E229" s="154"/>
      <c r="F229" s="154"/>
      <c r="G229" s="80"/>
      <c r="H229" s="80"/>
      <c r="I229" s="16"/>
      <c r="J229" s="16"/>
      <c r="K229" s="28"/>
      <c r="L229" s="28"/>
      <c r="M229" s="29"/>
    </row>
    <row r="230" spans="1:13" ht="13.5" customHeight="1">
      <c r="A230" s="764"/>
      <c r="B230" s="189"/>
      <c r="C230" s="153"/>
      <c r="D230" s="192" t="s">
        <v>237</v>
      </c>
      <c r="E230" s="154">
        <v>380300</v>
      </c>
      <c r="F230" s="154">
        <v>380300</v>
      </c>
      <c r="G230" s="80">
        <v>158460.9</v>
      </c>
      <c r="H230" s="80">
        <f>G230/F230*100</f>
        <v>41.66734157244281</v>
      </c>
      <c r="I230" s="16"/>
      <c r="J230" s="16"/>
      <c r="K230" s="28"/>
      <c r="L230" s="28"/>
      <c r="M230" s="29"/>
    </row>
    <row r="231" spans="1:13" ht="13.5" customHeight="1">
      <c r="A231" s="764"/>
      <c r="B231" s="189"/>
      <c r="C231" s="783" t="s">
        <v>21</v>
      </c>
      <c r="D231" s="74" t="s">
        <v>469</v>
      </c>
      <c r="E231" s="154">
        <v>0</v>
      </c>
      <c r="F231" s="154">
        <v>0</v>
      </c>
      <c r="G231" s="80">
        <v>0</v>
      </c>
      <c r="H231" s="80">
        <v>0</v>
      </c>
      <c r="I231" s="16"/>
      <c r="J231" s="16"/>
      <c r="K231" s="28"/>
      <c r="L231" s="28"/>
      <c r="M231" s="29"/>
    </row>
    <row r="232" spans="1:13" ht="13.5" customHeight="1">
      <c r="A232" s="764"/>
      <c r="B232" s="189"/>
      <c r="C232" s="784" t="s">
        <v>492</v>
      </c>
      <c r="D232" s="74" t="s">
        <v>460</v>
      </c>
      <c r="E232" s="154">
        <v>0</v>
      </c>
      <c r="F232" s="154">
        <v>0</v>
      </c>
      <c r="G232" s="80">
        <v>5756.4</v>
      </c>
      <c r="H232" s="80">
        <v>0</v>
      </c>
      <c r="I232" s="16"/>
      <c r="J232" s="16"/>
      <c r="K232" s="28"/>
      <c r="L232" s="28"/>
      <c r="M232" s="29"/>
    </row>
    <row r="233" spans="1:13" ht="13.5" customHeight="1">
      <c r="A233" s="764"/>
      <c r="B233" s="189"/>
      <c r="C233" s="192">
        <v>6290</v>
      </c>
      <c r="D233" s="101" t="s">
        <v>370</v>
      </c>
      <c r="E233" s="154"/>
      <c r="F233" s="154"/>
      <c r="G233" s="80"/>
      <c r="H233" s="80"/>
      <c r="I233" s="16"/>
      <c r="J233" s="16"/>
      <c r="K233" s="28"/>
      <c r="L233" s="28"/>
      <c r="M233" s="29"/>
    </row>
    <row r="234" spans="1:13" ht="13.5" customHeight="1">
      <c r="A234" s="764"/>
      <c r="B234" s="189"/>
      <c r="C234" s="192"/>
      <c r="D234" s="101" t="s">
        <v>371</v>
      </c>
      <c r="E234" s="154"/>
      <c r="F234" s="154"/>
      <c r="G234" s="80"/>
      <c r="H234" s="80"/>
      <c r="I234" s="16"/>
      <c r="J234" s="16"/>
      <c r="K234" s="28"/>
      <c r="L234" s="28"/>
      <c r="M234" s="29"/>
    </row>
    <row r="235" spans="1:13" ht="13.5" customHeight="1">
      <c r="A235" s="766"/>
      <c r="B235" s="190"/>
      <c r="C235" s="153"/>
      <c r="D235" s="101" t="s">
        <v>372</v>
      </c>
      <c r="E235" s="767">
        <v>0</v>
      </c>
      <c r="F235" s="767">
        <v>0</v>
      </c>
      <c r="G235" s="126">
        <v>60000</v>
      </c>
      <c r="H235" s="126">
        <v>0</v>
      </c>
      <c r="I235" s="16"/>
      <c r="J235" s="16"/>
      <c r="K235" s="28"/>
      <c r="L235" s="28"/>
      <c r="M235" s="29"/>
    </row>
    <row r="236" spans="1:13" ht="13.5" customHeight="1">
      <c r="A236" s="232"/>
      <c r="B236" s="455"/>
      <c r="C236" s="461"/>
      <c r="D236" s="467"/>
      <c r="E236" s="233" t="s">
        <v>369</v>
      </c>
      <c r="F236" s="233"/>
      <c r="G236" s="111"/>
      <c r="H236" s="111"/>
      <c r="I236" s="16"/>
      <c r="J236" s="16"/>
      <c r="K236" s="28"/>
      <c r="L236" s="28"/>
      <c r="M236" s="29"/>
    </row>
    <row r="237" spans="1:13" ht="13.5" customHeight="1">
      <c r="A237" s="232"/>
      <c r="B237" s="455"/>
      <c r="C237" s="461"/>
      <c r="D237" s="467"/>
      <c r="E237" s="233"/>
      <c r="F237" s="233"/>
      <c r="G237" s="111"/>
      <c r="H237" s="111"/>
      <c r="I237" s="16"/>
      <c r="J237" s="16"/>
      <c r="K237" s="28"/>
      <c r="L237" s="28"/>
      <c r="M237" s="29"/>
    </row>
    <row r="238" spans="1:13" ht="13.5" customHeight="1">
      <c r="A238" s="52" t="s">
        <v>0</v>
      </c>
      <c r="B238" s="53" t="s">
        <v>1</v>
      </c>
      <c r="C238" s="52" t="s">
        <v>2</v>
      </c>
      <c r="D238" s="53" t="s">
        <v>3</v>
      </c>
      <c r="E238" s="54" t="s">
        <v>165</v>
      </c>
      <c r="F238" s="53" t="s">
        <v>166</v>
      </c>
      <c r="G238" s="55" t="s">
        <v>164</v>
      </c>
      <c r="H238" s="56" t="s">
        <v>173</v>
      </c>
      <c r="I238" s="16"/>
      <c r="J238" s="16"/>
      <c r="K238" s="28"/>
      <c r="L238" s="28"/>
      <c r="M238" s="29"/>
    </row>
    <row r="239" spans="1:13" ht="13.5" customHeight="1">
      <c r="A239" s="57"/>
      <c r="B239" s="58"/>
      <c r="C239" s="57"/>
      <c r="D239" s="59"/>
      <c r="E239" s="57" t="s">
        <v>152</v>
      </c>
      <c r="F239" s="58" t="s">
        <v>167</v>
      </c>
      <c r="G239" s="60" t="s">
        <v>408</v>
      </c>
      <c r="H239" s="61" t="s">
        <v>171</v>
      </c>
      <c r="I239" s="16"/>
      <c r="J239" s="16"/>
      <c r="K239" s="28"/>
      <c r="L239" s="28"/>
      <c r="M239" s="29"/>
    </row>
    <row r="240" spans="1:13" ht="13.5" customHeight="1">
      <c r="A240" s="62">
        <v>1</v>
      </c>
      <c r="B240" s="62">
        <v>2</v>
      </c>
      <c r="C240" s="62">
        <v>3</v>
      </c>
      <c r="D240" s="62">
        <v>4</v>
      </c>
      <c r="E240" s="62">
        <v>5</v>
      </c>
      <c r="F240" s="62">
        <v>6</v>
      </c>
      <c r="G240" s="63">
        <v>7</v>
      </c>
      <c r="H240" s="64">
        <v>8</v>
      </c>
      <c r="I240" s="16"/>
      <c r="J240" s="16"/>
      <c r="K240" s="28"/>
      <c r="L240" s="28"/>
      <c r="M240" s="29"/>
    </row>
    <row r="241" spans="1:13" ht="13.5" customHeight="1">
      <c r="A241" s="178"/>
      <c r="B241" s="176">
        <v>85153</v>
      </c>
      <c r="C241" s="191"/>
      <c r="D241" s="191" t="s">
        <v>137</v>
      </c>
      <c r="E241" s="152">
        <v>0</v>
      </c>
      <c r="F241" s="152">
        <f>F243</f>
        <v>3000</v>
      </c>
      <c r="G241" s="71">
        <f>G243</f>
        <v>3000</v>
      </c>
      <c r="H241" s="71">
        <f>G241/F241*100</f>
        <v>100</v>
      </c>
      <c r="I241" s="16"/>
      <c r="J241" s="16"/>
      <c r="K241" s="28"/>
      <c r="L241" s="28"/>
      <c r="M241" s="29"/>
    </row>
    <row r="242" spans="1:13" ht="13.5" customHeight="1">
      <c r="A242" s="178"/>
      <c r="B242" s="176"/>
      <c r="C242" s="192">
        <v>2310</v>
      </c>
      <c r="D242" s="73" t="s">
        <v>99</v>
      </c>
      <c r="E242" s="154"/>
      <c r="F242" s="154"/>
      <c r="G242" s="80"/>
      <c r="H242" s="80"/>
      <c r="I242" s="16"/>
      <c r="J242" s="16"/>
      <c r="K242" s="28"/>
      <c r="L242" s="28"/>
      <c r="M242" s="29"/>
    </row>
    <row r="243" spans="1:13" ht="13.5" customHeight="1">
      <c r="A243" s="178"/>
      <c r="B243" s="193"/>
      <c r="C243" s="192"/>
      <c r="D243" s="73" t="s">
        <v>105</v>
      </c>
      <c r="E243" s="154">
        <v>0</v>
      </c>
      <c r="F243" s="154">
        <v>3000</v>
      </c>
      <c r="G243" s="80">
        <v>3000</v>
      </c>
      <c r="H243" s="80">
        <f>G243/F243*100</f>
        <v>100</v>
      </c>
      <c r="I243" s="16"/>
      <c r="J243" s="16"/>
      <c r="K243" s="28"/>
      <c r="L243" s="28"/>
      <c r="M243" s="29"/>
    </row>
    <row r="244" spans="1:13" ht="13.5" customHeight="1">
      <c r="A244" s="178"/>
      <c r="B244" s="187">
        <v>85154</v>
      </c>
      <c r="C244" s="191"/>
      <c r="D244" s="191" t="s">
        <v>126</v>
      </c>
      <c r="E244" s="152">
        <v>0</v>
      </c>
      <c r="F244" s="152">
        <f>F246</f>
        <v>2600</v>
      </c>
      <c r="G244" s="71">
        <f>G246</f>
        <v>2600</v>
      </c>
      <c r="H244" s="71">
        <f>G244/F244*100</f>
        <v>100</v>
      </c>
      <c r="I244" s="16"/>
      <c r="J244" s="16"/>
      <c r="K244" s="28"/>
      <c r="L244" s="28"/>
      <c r="M244" s="29"/>
    </row>
    <row r="245" spans="1:13" ht="13.5" customHeight="1">
      <c r="A245" s="178"/>
      <c r="B245" s="176"/>
      <c r="C245" s="192">
        <v>2310</v>
      </c>
      <c r="D245" s="73" t="s">
        <v>99</v>
      </c>
      <c r="E245" s="154"/>
      <c r="F245" s="154"/>
      <c r="G245" s="80"/>
      <c r="H245" s="80"/>
      <c r="I245" s="16"/>
      <c r="J245" s="16"/>
      <c r="K245" s="28"/>
      <c r="L245" s="28"/>
      <c r="M245" s="29"/>
    </row>
    <row r="246" spans="1:13" ht="13.5" customHeight="1">
      <c r="A246" s="178"/>
      <c r="B246" s="193"/>
      <c r="C246" s="192"/>
      <c r="D246" s="73" t="s">
        <v>105</v>
      </c>
      <c r="E246" s="154">
        <v>0</v>
      </c>
      <c r="F246" s="154">
        <v>2600</v>
      </c>
      <c r="G246" s="80">
        <v>2600</v>
      </c>
      <c r="H246" s="80">
        <f>G246/F246*100</f>
        <v>100</v>
      </c>
      <c r="I246" s="16"/>
      <c r="J246" s="16"/>
      <c r="K246" s="28"/>
      <c r="L246" s="28"/>
      <c r="M246" s="29"/>
    </row>
    <row r="247" spans="1:13" ht="13.5" customHeight="1">
      <c r="A247" s="104"/>
      <c r="B247" s="140">
        <v>85156</v>
      </c>
      <c r="C247" s="67"/>
      <c r="D247" s="67" t="s">
        <v>176</v>
      </c>
      <c r="E247" s="69"/>
      <c r="F247" s="69"/>
      <c r="G247" s="70"/>
      <c r="H247" s="71"/>
      <c r="I247" s="16"/>
      <c r="J247" s="16"/>
      <c r="K247" s="28"/>
      <c r="L247" s="28"/>
      <c r="M247" s="29"/>
    </row>
    <row r="248" spans="1:13" ht="13.5" customHeight="1">
      <c r="A248" s="104"/>
      <c r="B248" s="194"/>
      <c r="C248" s="67"/>
      <c r="D248" s="67" t="s">
        <v>177</v>
      </c>
      <c r="E248" s="69">
        <f>E251</f>
        <v>1906000</v>
      </c>
      <c r="F248" s="69">
        <f>F251</f>
        <v>1906000</v>
      </c>
      <c r="G248" s="70">
        <f>G251</f>
        <v>884504</v>
      </c>
      <c r="H248" s="71">
        <f>G248/F248*100</f>
        <v>46.406295907660024</v>
      </c>
      <c r="I248" s="16"/>
      <c r="J248" s="16"/>
      <c r="K248" s="28"/>
      <c r="L248" s="28"/>
      <c r="M248" s="29"/>
    </row>
    <row r="249" spans="1:13" ht="13.5" customHeight="1">
      <c r="A249" s="86"/>
      <c r="B249" s="181"/>
      <c r="C249" s="73">
        <v>2110</v>
      </c>
      <c r="D249" s="73" t="s">
        <v>8</v>
      </c>
      <c r="E249" s="75"/>
      <c r="F249" s="75"/>
      <c r="G249" s="76"/>
      <c r="H249" s="77"/>
      <c r="I249" s="16"/>
      <c r="J249" s="16"/>
      <c r="K249" s="28"/>
      <c r="L249" s="28"/>
      <c r="M249" s="29"/>
    </row>
    <row r="250" spans="1:13" ht="13.5" customHeight="1">
      <c r="A250" s="86"/>
      <c r="B250" s="181"/>
      <c r="C250" s="73"/>
      <c r="D250" s="73" t="s">
        <v>271</v>
      </c>
      <c r="E250" s="75"/>
      <c r="F250" s="75"/>
      <c r="G250" s="76"/>
      <c r="H250" s="77"/>
      <c r="I250" s="16"/>
      <c r="J250" s="16"/>
      <c r="K250" s="28"/>
      <c r="L250" s="28"/>
      <c r="M250" s="29"/>
    </row>
    <row r="251" spans="1:13" ht="13.5" customHeight="1">
      <c r="A251" s="86"/>
      <c r="B251" s="181"/>
      <c r="C251" s="73"/>
      <c r="D251" s="73" t="s">
        <v>270</v>
      </c>
      <c r="E251" s="75">
        <v>1906000</v>
      </c>
      <c r="F251" s="75">
        <v>1906000</v>
      </c>
      <c r="G251" s="76">
        <v>884504</v>
      </c>
      <c r="H251" s="80">
        <f>G251/F251*100</f>
        <v>46.406295907660024</v>
      </c>
      <c r="I251" s="16"/>
      <c r="J251" s="16"/>
      <c r="K251" s="28"/>
      <c r="L251" s="28"/>
      <c r="M251" s="29"/>
    </row>
    <row r="252" spans="1:13" ht="13.5" customHeight="1">
      <c r="A252" s="86"/>
      <c r="B252" s="140">
        <v>85195</v>
      </c>
      <c r="C252" s="115"/>
      <c r="D252" s="67" t="s">
        <v>138</v>
      </c>
      <c r="E252" s="69">
        <f>E253</f>
        <v>0</v>
      </c>
      <c r="F252" s="69">
        <f>F257+F261</f>
        <v>0</v>
      </c>
      <c r="G252" s="70">
        <f>G253</f>
        <v>181134.30000000002</v>
      </c>
      <c r="H252" s="71">
        <v>0</v>
      </c>
      <c r="I252" s="16"/>
      <c r="J252" s="16"/>
      <c r="K252" s="28"/>
      <c r="L252" s="28"/>
      <c r="M252" s="29"/>
    </row>
    <row r="253" spans="1:13" ht="13.5" customHeight="1">
      <c r="A253" s="86"/>
      <c r="B253" s="194"/>
      <c r="C253" s="115"/>
      <c r="D253" s="363" t="s">
        <v>352</v>
      </c>
      <c r="E253" s="90">
        <f>E257+E261</f>
        <v>0</v>
      </c>
      <c r="F253" s="90">
        <f>F257+F261</f>
        <v>0</v>
      </c>
      <c r="G253" s="91">
        <f>G257+G261</f>
        <v>181134.30000000002</v>
      </c>
      <c r="H253" s="92">
        <v>0</v>
      </c>
      <c r="I253" s="16"/>
      <c r="J253" s="16"/>
      <c r="K253" s="28"/>
      <c r="L253" s="28"/>
      <c r="M253" s="29"/>
    </row>
    <row r="254" spans="1:13" ht="13.5" customHeight="1">
      <c r="A254" s="86"/>
      <c r="B254" s="181"/>
      <c r="C254" s="116">
        <v>2006</v>
      </c>
      <c r="D254" s="73" t="s">
        <v>193</v>
      </c>
      <c r="E254" s="75"/>
      <c r="F254" s="75"/>
      <c r="G254" s="76"/>
      <c r="H254" s="80"/>
      <c r="I254" s="16"/>
      <c r="J254" s="16"/>
      <c r="K254" s="28"/>
      <c r="L254" s="28"/>
      <c r="M254" s="29"/>
    </row>
    <row r="255" spans="1:13" ht="13.5" customHeight="1">
      <c r="A255" s="86"/>
      <c r="B255" s="181"/>
      <c r="C255" s="116"/>
      <c r="D255" s="73" t="s">
        <v>194</v>
      </c>
      <c r="E255" s="75"/>
      <c r="F255" s="75"/>
      <c r="G255" s="76"/>
      <c r="H255" s="80"/>
      <c r="I255" s="16"/>
      <c r="J255" s="16"/>
      <c r="K255" s="28"/>
      <c r="L255" s="28"/>
      <c r="M255" s="29"/>
    </row>
    <row r="256" spans="1:13" ht="13.5" customHeight="1">
      <c r="A256" s="86"/>
      <c r="B256" s="181"/>
      <c r="C256" s="116"/>
      <c r="D256" s="73" t="s">
        <v>475</v>
      </c>
      <c r="E256" s="75"/>
      <c r="F256" s="75"/>
      <c r="G256" s="76"/>
      <c r="H256" s="80"/>
      <c r="I256" s="16"/>
      <c r="J256" s="16"/>
      <c r="K256" s="28"/>
      <c r="L256" s="28"/>
      <c r="M256" s="29"/>
    </row>
    <row r="257" spans="1:13" ht="13.5" customHeight="1">
      <c r="A257" s="86"/>
      <c r="B257" s="181"/>
      <c r="C257" s="116"/>
      <c r="D257" s="73" t="s">
        <v>196</v>
      </c>
      <c r="E257" s="75">
        <v>0</v>
      </c>
      <c r="F257" s="75">
        <v>0</v>
      </c>
      <c r="G257" s="76">
        <v>27170.16</v>
      </c>
      <c r="H257" s="80">
        <v>0</v>
      </c>
      <c r="I257" s="16"/>
      <c r="J257" s="16"/>
      <c r="K257" s="28"/>
      <c r="L257" s="28"/>
      <c r="M257" s="29"/>
    </row>
    <row r="258" spans="1:13" ht="13.5" customHeight="1">
      <c r="A258" s="86"/>
      <c r="B258" s="181"/>
      <c r="C258" s="132">
        <v>2007</v>
      </c>
      <c r="D258" s="74" t="s">
        <v>193</v>
      </c>
      <c r="E258" s="75"/>
      <c r="F258" s="75"/>
      <c r="G258" s="76"/>
      <c r="H258" s="80"/>
      <c r="I258" s="16"/>
      <c r="J258" s="16"/>
      <c r="K258" s="28"/>
      <c r="L258" s="28"/>
      <c r="M258" s="29"/>
    </row>
    <row r="259" spans="1:13" ht="13.5" customHeight="1">
      <c r="A259" s="86"/>
      <c r="B259" s="181"/>
      <c r="C259" s="132"/>
      <c r="D259" s="74" t="s">
        <v>194</v>
      </c>
      <c r="E259" s="75"/>
      <c r="F259" s="75"/>
      <c r="G259" s="76"/>
      <c r="H259" s="80"/>
      <c r="I259" s="16"/>
      <c r="J259" s="16"/>
      <c r="K259" s="28"/>
      <c r="L259" s="28"/>
      <c r="M259" s="29"/>
    </row>
    <row r="260" spans="1:13" ht="13.5" customHeight="1">
      <c r="A260" s="86"/>
      <c r="B260" s="181"/>
      <c r="C260" s="132"/>
      <c r="D260" s="74" t="s">
        <v>475</v>
      </c>
      <c r="E260" s="75"/>
      <c r="F260" s="75"/>
      <c r="G260" s="76"/>
      <c r="H260" s="80"/>
      <c r="I260" s="16"/>
      <c r="J260" s="16"/>
      <c r="K260" s="28"/>
      <c r="L260" s="28"/>
      <c r="M260" s="29"/>
    </row>
    <row r="261" spans="1:13" ht="13.5" customHeight="1">
      <c r="A261" s="105"/>
      <c r="B261" s="184"/>
      <c r="C261" s="116"/>
      <c r="D261" s="74" t="s">
        <v>196</v>
      </c>
      <c r="E261" s="75">
        <v>0</v>
      </c>
      <c r="F261" s="75">
        <v>0</v>
      </c>
      <c r="G261" s="76">
        <v>153964.14</v>
      </c>
      <c r="H261" s="80">
        <v>0</v>
      </c>
      <c r="I261" s="16"/>
      <c r="J261" s="16"/>
      <c r="K261" s="28"/>
      <c r="L261" s="28"/>
      <c r="M261" s="29"/>
    </row>
    <row r="262" spans="1:13" ht="13.5" customHeight="1">
      <c r="A262" s="314">
        <v>852</v>
      </c>
      <c r="B262" s="309"/>
      <c r="C262" s="605"/>
      <c r="D262" s="316" t="s">
        <v>104</v>
      </c>
      <c r="E262" s="591">
        <f>+E264+E275</f>
        <v>6719700</v>
      </c>
      <c r="F262" s="591">
        <f>F264+F275</f>
        <v>6762422</v>
      </c>
      <c r="G262" s="555">
        <f>G264+G275</f>
        <v>3462270.6500000004</v>
      </c>
      <c r="H262" s="555">
        <f>G262/F262*100</f>
        <v>51.198677781422106</v>
      </c>
      <c r="I262" s="16"/>
      <c r="J262" s="16"/>
      <c r="K262" s="28"/>
      <c r="L262" s="28"/>
      <c r="M262" s="29"/>
    </row>
    <row r="263" spans="1:13" ht="13.5" customHeight="1">
      <c r="A263" s="316"/>
      <c r="B263" s="317"/>
      <c r="C263" s="577"/>
      <c r="D263" s="579" t="s">
        <v>169</v>
      </c>
      <c r="E263" s="563">
        <v>0</v>
      </c>
      <c r="F263" s="563">
        <v>0</v>
      </c>
      <c r="G263" s="530">
        <f>G274</f>
        <v>0</v>
      </c>
      <c r="H263" s="530">
        <v>0</v>
      </c>
      <c r="I263" s="16"/>
      <c r="J263" s="16"/>
      <c r="K263" s="28"/>
      <c r="L263" s="28"/>
      <c r="M263" s="29"/>
    </row>
    <row r="264" spans="1:13" ht="13.5" customHeight="1">
      <c r="A264" s="104"/>
      <c r="B264" s="118">
        <v>85202</v>
      </c>
      <c r="C264" s="115"/>
      <c r="D264" s="68" t="s">
        <v>48</v>
      </c>
      <c r="E264" s="69">
        <f>E267+E268+E272</f>
        <v>6719700</v>
      </c>
      <c r="F264" s="69">
        <f>F267+F268+F272</f>
        <v>6756500</v>
      </c>
      <c r="G264" s="70">
        <f>G267+G268+G272</f>
        <v>3462270.6500000004</v>
      </c>
      <c r="H264" s="71">
        <f>G264/F264*100</f>
        <v>51.24355287500926</v>
      </c>
      <c r="I264" s="31"/>
      <c r="J264" s="31"/>
      <c r="K264" s="32"/>
      <c r="L264" s="32"/>
      <c r="M264" s="29"/>
    </row>
    <row r="265" spans="1:13" ht="13.5" customHeight="1">
      <c r="A265" s="104"/>
      <c r="B265" s="118"/>
      <c r="C265" s="115"/>
      <c r="D265" s="197" t="s">
        <v>332</v>
      </c>
      <c r="E265" s="124">
        <v>0</v>
      </c>
      <c r="F265" s="124">
        <v>0</v>
      </c>
      <c r="G265" s="125">
        <f>G274</f>
        <v>0</v>
      </c>
      <c r="H265" s="77">
        <v>0</v>
      </c>
      <c r="I265" s="31"/>
      <c r="J265" s="31"/>
      <c r="K265" s="32"/>
      <c r="L265" s="32"/>
      <c r="M265" s="29"/>
    </row>
    <row r="266" spans="1:13" ht="13.5" customHeight="1">
      <c r="A266" s="86"/>
      <c r="B266" s="113"/>
      <c r="C266" s="116">
        <v>2130</v>
      </c>
      <c r="D266" s="74" t="s">
        <v>45</v>
      </c>
      <c r="E266" s="75"/>
      <c r="F266" s="75"/>
      <c r="G266" s="76"/>
      <c r="H266" s="77"/>
      <c r="I266" s="17"/>
      <c r="J266" s="17"/>
      <c r="K266" s="33"/>
      <c r="L266" s="33"/>
      <c r="M266" s="29"/>
    </row>
    <row r="267" spans="1:13" ht="13.5" customHeight="1">
      <c r="A267" s="86"/>
      <c r="B267" s="113"/>
      <c r="C267" s="116"/>
      <c r="D267" s="74" t="s">
        <v>46</v>
      </c>
      <c r="E267" s="75">
        <v>2097000</v>
      </c>
      <c r="F267" s="75">
        <v>2133800</v>
      </c>
      <c r="G267" s="76">
        <v>1066896</v>
      </c>
      <c r="H267" s="80">
        <f>G267/F267*100</f>
        <v>49.999812541006655</v>
      </c>
      <c r="I267" s="17"/>
      <c r="J267" s="17"/>
      <c r="K267" s="33"/>
      <c r="L267" s="33"/>
      <c r="M267" s="29"/>
    </row>
    <row r="268" spans="1:13" ht="13.5" customHeight="1">
      <c r="A268" s="195"/>
      <c r="B268" s="196"/>
      <c r="C268" s="183"/>
      <c r="D268" s="89" t="s">
        <v>49</v>
      </c>
      <c r="E268" s="90">
        <f>E269</f>
        <v>2742700</v>
      </c>
      <c r="F268" s="90">
        <f>F269+F271</f>
        <v>2742700</v>
      </c>
      <c r="G268" s="91">
        <f>G269+G271+G270</f>
        <v>1375127.03</v>
      </c>
      <c r="H268" s="198">
        <f>G268/F268*100</f>
        <v>50.137712108506214</v>
      </c>
      <c r="I268" s="17"/>
      <c r="J268" s="17"/>
      <c r="K268" s="33"/>
      <c r="L268" s="33"/>
      <c r="M268" s="29"/>
    </row>
    <row r="269" spans="1:13" ht="13.5" customHeight="1">
      <c r="A269" s="86"/>
      <c r="B269" s="113"/>
      <c r="C269" s="117" t="s">
        <v>38</v>
      </c>
      <c r="D269" s="74" t="s">
        <v>39</v>
      </c>
      <c r="E269" s="75">
        <v>2742700</v>
      </c>
      <c r="F269" s="75">
        <v>2742700</v>
      </c>
      <c r="G269" s="76">
        <v>1375102.05</v>
      </c>
      <c r="H269" s="80">
        <f>G269/F269*100</f>
        <v>50.136801327159375</v>
      </c>
      <c r="I269" s="17"/>
      <c r="J269" s="17"/>
      <c r="K269" s="33"/>
      <c r="L269" s="33"/>
      <c r="M269" s="29"/>
    </row>
    <row r="270" spans="1:13" ht="13.5" customHeight="1">
      <c r="A270" s="86"/>
      <c r="B270" s="113"/>
      <c r="C270" s="117" t="s">
        <v>158</v>
      </c>
      <c r="D270" s="74" t="s">
        <v>356</v>
      </c>
      <c r="E270" s="75">
        <v>0</v>
      </c>
      <c r="F270" s="75">
        <v>0</v>
      </c>
      <c r="G270" s="76">
        <v>0</v>
      </c>
      <c r="H270" s="80">
        <v>0</v>
      </c>
      <c r="I270" s="17"/>
      <c r="J270" s="17"/>
      <c r="K270" s="33"/>
      <c r="L270" s="33"/>
      <c r="M270" s="29"/>
    </row>
    <row r="271" spans="1:13" ht="13.5" customHeight="1">
      <c r="A271" s="86"/>
      <c r="B271" s="113"/>
      <c r="C271" s="117" t="s">
        <v>22</v>
      </c>
      <c r="D271" s="74" t="s">
        <v>119</v>
      </c>
      <c r="E271" s="75">
        <v>0</v>
      </c>
      <c r="F271" s="75">
        <v>0</v>
      </c>
      <c r="G271" s="76">
        <v>24.98</v>
      </c>
      <c r="H271" s="80">
        <v>0</v>
      </c>
      <c r="I271" s="17"/>
      <c r="J271" s="17"/>
      <c r="K271" s="33"/>
      <c r="L271" s="33"/>
      <c r="M271" s="29"/>
    </row>
    <row r="272" spans="1:13" ht="13.5" customHeight="1">
      <c r="A272" s="195"/>
      <c r="B272" s="196"/>
      <c r="C272" s="183"/>
      <c r="D272" s="89" t="s">
        <v>50</v>
      </c>
      <c r="E272" s="90">
        <f>E273</f>
        <v>1880000</v>
      </c>
      <c r="F272" s="90">
        <f>F273</f>
        <v>1880000</v>
      </c>
      <c r="G272" s="91">
        <f>G273+G274</f>
        <v>1020247.62</v>
      </c>
      <c r="H272" s="92">
        <f>G272/F272*100</f>
        <v>54.268490425531915</v>
      </c>
      <c r="I272" s="17"/>
      <c r="J272" s="17"/>
      <c r="K272" s="33"/>
      <c r="L272" s="33"/>
      <c r="M272" s="29"/>
    </row>
    <row r="273" spans="1:13" ht="13.5" customHeight="1">
      <c r="A273" s="86"/>
      <c r="B273" s="113"/>
      <c r="C273" s="117" t="s">
        <v>38</v>
      </c>
      <c r="D273" s="74" t="s">
        <v>39</v>
      </c>
      <c r="E273" s="75">
        <v>1880000</v>
      </c>
      <c r="F273" s="75">
        <v>1880000</v>
      </c>
      <c r="G273" s="76">
        <v>1020247.62</v>
      </c>
      <c r="H273" s="80">
        <f>G273/F273*100</f>
        <v>54.268490425531915</v>
      </c>
      <c r="I273" s="17"/>
      <c r="J273" s="17"/>
      <c r="K273" s="33"/>
      <c r="L273" s="33"/>
      <c r="M273" s="29"/>
    </row>
    <row r="274" spans="1:13" ht="13.5" customHeight="1">
      <c r="A274" s="636"/>
      <c r="B274" s="634"/>
      <c r="C274" s="679" t="s">
        <v>98</v>
      </c>
      <c r="D274" s="201" t="s">
        <v>331</v>
      </c>
      <c r="E274" s="202">
        <v>0</v>
      </c>
      <c r="F274" s="202">
        <v>0</v>
      </c>
      <c r="G274" s="201">
        <v>0</v>
      </c>
      <c r="H274" s="203">
        <v>0</v>
      </c>
      <c r="I274" s="17"/>
      <c r="J274" s="17"/>
      <c r="K274" s="33"/>
      <c r="L274" s="33"/>
      <c r="M274" s="29"/>
    </row>
    <row r="275" spans="1:13" ht="13.5" customHeight="1">
      <c r="A275" s="157"/>
      <c r="B275" s="204">
        <v>85205</v>
      </c>
      <c r="C275" s="173"/>
      <c r="D275" s="68" t="s">
        <v>189</v>
      </c>
      <c r="E275" s="69">
        <f>E278</f>
        <v>0</v>
      </c>
      <c r="F275" s="69">
        <f>F278</f>
        <v>5922</v>
      </c>
      <c r="G275" s="70">
        <f>G278</f>
        <v>0</v>
      </c>
      <c r="H275" s="71">
        <f>G275/F275*100</f>
        <v>0</v>
      </c>
      <c r="I275" s="17"/>
      <c r="J275" s="17"/>
      <c r="K275" s="33"/>
      <c r="L275" s="33"/>
      <c r="M275" s="29"/>
    </row>
    <row r="276" spans="1:13" ht="13.5" customHeight="1">
      <c r="A276" s="157"/>
      <c r="B276" s="162"/>
      <c r="C276" s="116">
        <v>2110</v>
      </c>
      <c r="D276" s="74" t="s">
        <v>8</v>
      </c>
      <c r="E276" s="75"/>
      <c r="F276" s="75"/>
      <c r="G276" s="76"/>
      <c r="H276" s="80"/>
      <c r="I276" s="17"/>
      <c r="J276" s="17"/>
      <c r="K276" s="33"/>
      <c r="L276" s="33"/>
      <c r="M276" s="29"/>
    </row>
    <row r="277" spans="1:13" ht="13.5" customHeight="1">
      <c r="A277" s="157"/>
      <c r="B277" s="162"/>
      <c r="C277" s="116"/>
      <c r="D277" s="74" t="s">
        <v>271</v>
      </c>
      <c r="E277" s="75"/>
      <c r="F277" s="75"/>
      <c r="G277" s="76"/>
      <c r="H277" s="80"/>
      <c r="I277" s="17"/>
      <c r="J277" s="17"/>
      <c r="K277" s="33"/>
      <c r="L277" s="33"/>
      <c r="M277" s="29"/>
    </row>
    <row r="278" spans="1:13" ht="13.5" customHeight="1">
      <c r="A278" s="185"/>
      <c r="B278" s="162"/>
      <c r="C278" s="116"/>
      <c r="D278" s="74" t="s">
        <v>270</v>
      </c>
      <c r="E278" s="75">
        <v>0</v>
      </c>
      <c r="F278" s="75">
        <v>5922</v>
      </c>
      <c r="G278" s="76">
        <v>0</v>
      </c>
      <c r="H278" s="80">
        <f>G278/F278*100</f>
        <v>0</v>
      </c>
      <c r="I278" s="17"/>
      <c r="J278" s="17"/>
      <c r="K278" s="33"/>
      <c r="L278" s="33"/>
      <c r="M278" s="29"/>
    </row>
    <row r="279" spans="1:13" ht="13.5" customHeight="1">
      <c r="A279" s="576">
        <v>853</v>
      </c>
      <c r="B279" s="309"/>
      <c r="C279" s="577"/>
      <c r="D279" s="578" t="s">
        <v>51</v>
      </c>
      <c r="E279" s="310">
        <f>E281+E288+E292+E304</f>
        <v>443700</v>
      </c>
      <c r="F279" s="310">
        <f>F281+F288+F292+F304+F300</f>
        <v>445198</v>
      </c>
      <c r="G279" s="313">
        <f>G281+G288+G292+G304+G300</f>
        <v>228682.11000000002</v>
      </c>
      <c r="H279" s="313">
        <f>G279/F279*100</f>
        <v>51.3663830475429</v>
      </c>
      <c r="I279" s="16"/>
      <c r="J279" s="39"/>
      <c r="K279" s="28"/>
      <c r="L279" s="28"/>
      <c r="M279" s="40"/>
    </row>
    <row r="280" spans="1:13" ht="13.5" customHeight="1">
      <c r="A280" s="576"/>
      <c r="B280" s="576"/>
      <c r="C280" s="577"/>
      <c r="D280" s="579" t="s">
        <v>169</v>
      </c>
      <c r="E280" s="563">
        <v>0</v>
      </c>
      <c r="F280" s="563">
        <v>0</v>
      </c>
      <c r="G280" s="530">
        <v>0</v>
      </c>
      <c r="H280" s="530">
        <v>0</v>
      </c>
      <c r="I280" s="16"/>
      <c r="J280" s="39"/>
      <c r="K280" s="28"/>
      <c r="L280" s="28"/>
      <c r="M280" s="40"/>
    </row>
    <row r="281" spans="1:13" ht="13.5" customHeight="1">
      <c r="A281" s="218"/>
      <c r="B281" s="84">
        <v>85321</v>
      </c>
      <c r="C281" s="115"/>
      <c r="D281" s="68" t="s">
        <v>52</v>
      </c>
      <c r="E281" s="69">
        <f>E284</f>
        <v>111000</v>
      </c>
      <c r="F281" s="69">
        <f>F284</f>
        <v>111000</v>
      </c>
      <c r="G281" s="70">
        <f>G284+G287</f>
        <v>58982.1</v>
      </c>
      <c r="H281" s="71">
        <f>G281/F281*100</f>
        <v>53.13702702702703</v>
      </c>
      <c r="I281" s="31"/>
      <c r="J281" s="31"/>
      <c r="K281" s="32"/>
      <c r="L281" s="32"/>
      <c r="M281" s="40"/>
    </row>
    <row r="282" spans="1:13" ht="13.5" customHeight="1">
      <c r="A282" s="147"/>
      <c r="B282" s="86"/>
      <c r="C282" s="116">
        <v>2110</v>
      </c>
      <c r="D282" s="74" t="s">
        <v>8</v>
      </c>
      <c r="E282" s="75"/>
      <c r="F282" s="75"/>
      <c r="G282" s="76"/>
      <c r="H282" s="80"/>
      <c r="I282" s="17"/>
      <c r="J282" s="17"/>
      <c r="K282" s="33"/>
      <c r="L282" s="33"/>
      <c r="M282" s="40"/>
    </row>
    <row r="283" spans="1:13" ht="13.5" customHeight="1">
      <c r="A283" s="147"/>
      <c r="B283" s="86"/>
      <c r="C283" s="116"/>
      <c r="D283" s="74" t="s">
        <v>271</v>
      </c>
      <c r="E283" s="75"/>
      <c r="F283" s="75"/>
      <c r="G283" s="76"/>
      <c r="H283" s="80"/>
      <c r="I283" s="17"/>
      <c r="J283" s="17"/>
      <c r="K283" s="33"/>
      <c r="L283" s="33"/>
      <c r="M283" s="40"/>
    </row>
    <row r="284" spans="1:13" ht="13.5" customHeight="1">
      <c r="A284" s="147"/>
      <c r="B284" s="86"/>
      <c r="C284" s="116"/>
      <c r="D284" s="74" t="s">
        <v>270</v>
      </c>
      <c r="E284" s="75">
        <v>111000</v>
      </c>
      <c r="F284" s="75">
        <v>111000</v>
      </c>
      <c r="G284" s="76">
        <v>58917</v>
      </c>
      <c r="H284" s="80">
        <f>G284/F284*100</f>
        <v>53.078378378378375</v>
      </c>
      <c r="I284" s="17"/>
      <c r="J284" s="17"/>
      <c r="K284" s="33"/>
      <c r="L284" s="33"/>
      <c r="M284" s="29"/>
    </row>
    <row r="285" spans="1:13" ht="13.5" customHeight="1">
      <c r="A285" s="147"/>
      <c r="B285" s="86"/>
      <c r="C285" s="116">
        <v>2360</v>
      </c>
      <c r="D285" s="74" t="s">
        <v>273</v>
      </c>
      <c r="E285" s="75"/>
      <c r="F285" s="75"/>
      <c r="G285" s="76"/>
      <c r="H285" s="80"/>
      <c r="I285" s="17"/>
      <c r="J285" s="17"/>
      <c r="K285" s="33"/>
      <c r="L285" s="33"/>
      <c r="M285" s="29"/>
    </row>
    <row r="286" spans="1:13" ht="13.5" customHeight="1">
      <c r="A286" s="147"/>
      <c r="B286" s="86"/>
      <c r="C286" s="116"/>
      <c r="D286" s="74" t="s">
        <v>272</v>
      </c>
      <c r="E286" s="75"/>
      <c r="F286" s="75"/>
      <c r="G286" s="76"/>
      <c r="H286" s="80"/>
      <c r="I286" s="17"/>
      <c r="J286" s="17"/>
      <c r="K286" s="33"/>
      <c r="L286" s="33"/>
      <c r="M286" s="29"/>
    </row>
    <row r="287" spans="1:13" ht="13.5" customHeight="1">
      <c r="A287" s="147"/>
      <c r="B287" s="105"/>
      <c r="C287" s="116"/>
      <c r="D287" s="74" t="s">
        <v>112</v>
      </c>
      <c r="E287" s="75">
        <v>0</v>
      </c>
      <c r="F287" s="75">
        <v>0</v>
      </c>
      <c r="G287" s="76">
        <v>65.1</v>
      </c>
      <c r="H287" s="80">
        <v>0</v>
      </c>
      <c r="I287" s="17"/>
      <c r="J287" s="17"/>
      <c r="K287" s="33"/>
      <c r="L287" s="33"/>
      <c r="M287" s="29"/>
    </row>
    <row r="288" spans="1:13" ht="13.5" customHeight="1">
      <c r="A288" s="86"/>
      <c r="B288" s="118">
        <v>85322</v>
      </c>
      <c r="C288" s="115"/>
      <c r="D288" s="68" t="s">
        <v>114</v>
      </c>
      <c r="E288" s="69">
        <f>E291</f>
        <v>332700</v>
      </c>
      <c r="F288" s="69">
        <f>F291</f>
        <v>332700</v>
      </c>
      <c r="G288" s="70">
        <f>G291</f>
        <v>168000</v>
      </c>
      <c r="H288" s="71">
        <f>G288/F288*100</f>
        <v>50.49594229035167</v>
      </c>
      <c r="I288" s="17"/>
      <c r="J288" s="17"/>
      <c r="K288" s="33"/>
      <c r="L288" s="33"/>
      <c r="M288" s="29"/>
    </row>
    <row r="289" spans="1:13" ht="13.5" customHeight="1">
      <c r="A289" s="86"/>
      <c r="B289" s="113"/>
      <c r="C289" s="116">
        <v>2690</v>
      </c>
      <c r="D289" s="74" t="s">
        <v>115</v>
      </c>
      <c r="E289" s="75"/>
      <c r="F289" s="75"/>
      <c r="G289" s="76"/>
      <c r="H289" s="80"/>
      <c r="I289" s="17"/>
      <c r="J289" s="17"/>
      <c r="K289" s="33"/>
      <c r="L289" s="33"/>
      <c r="M289" s="29"/>
    </row>
    <row r="290" spans="1:13" ht="13.5" customHeight="1">
      <c r="A290" s="86"/>
      <c r="B290" s="113"/>
      <c r="C290" s="116"/>
      <c r="D290" s="74" t="s">
        <v>116</v>
      </c>
      <c r="E290" s="75"/>
      <c r="F290" s="75"/>
      <c r="G290" s="76"/>
      <c r="H290" s="80"/>
      <c r="I290" s="17"/>
      <c r="J290" s="17"/>
      <c r="K290" s="33"/>
      <c r="L290" s="33"/>
      <c r="M290" s="29"/>
    </row>
    <row r="291" spans="1:13" ht="13.5" customHeight="1">
      <c r="A291" s="86"/>
      <c r="B291" s="113"/>
      <c r="C291" s="116"/>
      <c r="D291" s="74" t="s">
        <v>146</v>
      </c>
      <c r="E291" s="75">
        <v>332700</v>
      </c>
      <c r="F291" s="75">
        <v>332700</v>
      </c>
      <c r="G291" s="76">
        <v>168000</v>
      </c>
      <c r="H291" s="80">
        <f>G291/F291*100</f>
        <v>50.49594229035167</v>
      </c>
      <c r="I291" s="17"/>
      <c r="J291" s="17"/>
      <c r="K291" s="33"/>
      <c r="L291" s="33"/>
      <c r="M291" s="29"/>
    </row>
    <row r="292" spans="1:13" ht="13.5" customHeight="1">
      <c r="A292" s="157"/>
      <c r="B292" s="645">
        <v>85333</v>
      </c>
      <c r="C292" s="205"/>
      <c r="D292" s="206" t="s">
        <v>241</v>
      </c>
      <c r="E292" s="128">
        <v>0</v>
      </c>
      <c r="F292" s="128">
        <v>0</v>
      </c>
      <c r="G292" s="207">
        <f>G293</f>
        <v>202.64</v>
      </c>
      <c r="H292" s="129">
        <v>0</v>
      </c>
      <c r="I292" s="17"/>
      <c r="J292" s="17"/>
      <c r="K292" s="33"/>
      <c r="L292" s="33"/>
      <c r="M292" s="29"/>
    </row>
    <row r="293" spans="1:13" ht="13.5" customHeight="1">
      <c r="A293" s="157"/>
      <c r="B293" s="637"/>
      <c r="C293" s="208"/>
      <c r="D293" s="209" t="s">
        <v>242</v>
      </c>
      <c r="E293" s="210">
        <v>0</v>
      </c>
      <c r="F293" s="210">
        <v>0</v>
      </c>
      <c r="G293" s="211">
        <f>G294</f>
        <v>202.64</v>
      </c>
      <c r="H293" s="217">
        <v>0</v>
      </c>
      <c r="I293" s="17"/>
      <c r="J293" s="17"/>
      <c r="K293" s="33"/>
      <c r="L293" s="33"/>
      <c r="M293" s="29"/>
    </row>
    <row r="294" spans="1:13" ht="13.5" customHeight="1">
      <c r="A294" s="185"/>
      <c r="B294" s="646"/>
      <c r="C294" s="117" t="s">
        <v>22</v>
      </c>
      <c r="D294" s="74" t="s">
        <v>119</v>
      </c>
      <c r="E294" s="130">
        <v>0</v>
      </c>
      <c r="F294" s="130">
        <v>0</v>
      </c>
      <c r="G294" s="137">
        <v>202.64</v>
      </c>
      <c r="H294" s="131">
        <v>0</v>
      </c>
      <c r="I294" s="17"/>
      <c r="J294" s="17"/>
      <c r="K294" s="33"/>
      <c r="L294" s="33"/>
      <c r="M294" s="29"/>
    </row>
    <row r="295" spans="1:13" ht="13.5" customHeight="1">
      <c r="A295" s="635"/>
      <c r="B295" s="639"/>
      <c r="C295" s="107"/>
      <c r="D295" s="108"/>
      <c r="E295" s="138" t="s">
        <v>497</v>
      </c>
      <c r="F295" s="138"/>
      <c r="G295" s="139"/>
      <c r="H295" s="139"/>
      <c r="I295" s="17"/>
      <c r="J295" s="17"/>
      <c r="K295" s="33"/>
      <c r="L295" s="33"/>
      <c r="M295" s="29"/>
    </row>
    <row r="296" spans="1:13" ht="13.5" customHeight="1">
      <c r="A296" s="635"/>
      <c r="B296" s="639"/>
      <c r="C296" s="107"/>
      <c r="D296" s="108"/>
      <c r="E296" s="138"/>
      <c r="F296" s="138"/>
      <c r="G296" s="139"/>
      <c r="H296" s="139"/>
      <c r="I296" s="17"/>
      <c r="J296" s="17"/>
      <c r="K296" s="33"/>
      <c r="L296" s="33"/>
      <c r="M296" s="29"/>
    </row>
    <row r="297" spans="1:13" ht="13.5" customHeight="1">
      <c r="A297" s="52" t="s">
        <v>0</v>
      </c>
      <c r="B297" s="53" t="s">
        <v>1</v>
      </c>
      <c r="C297" s="52" t="s">
        <v>2</v>
      </c>
      <c r="D297" s="53" t="s">
        <v>3</v>
      </c>
      <c r="E297" s="54" t="s">
        <v>165</v>
      </c>
      <c r="F297" s="53" t="s">
        <v>166</v>
      </c>
      <c r="G297" s="55" t="s">
        <v>164</v>
      </c>
      <c r="H297" s="56" t="s">
        <v>173</v>
      </c>
      <c r="I297" s="17"/>
      <c r="J297" s="17"/>
      <c r="K297" s="33"/>
      <c r="L297" s="33"/>
      <c r="M297" s="29"/>
    </row>
    <row r="298" spans="1:13" ht="13.5" customHeight="1">
      <c r="A298" s="57"/>
      <c r="B298" s="58"/>
      <c r="C298" s="57"/>
      <c r="D298" s="59"/>
      <c r="E298" s="57" t="s">
        <v>152</v>
      </c>
      <c r="F298" s="58" t="s">
        <v>167</v>
      </c>
      <c r="G298" s="60" t="s">
        <v>408</v>
      </c>
      <c r="H298" s="61" t="s">
        <v>171</v>
      </c>
      <c r="I298" s="17"/>
      <c r="J298" s="17"/>
      <c r="K298" s="33"/>
      <c r="L298" s="33"/>
      <c r="M298" s="29"/>
    </row>
    <row r="299" spans="1:13" ht="13.5" customHeight="1">
      <c r="A299" s="62">
        <v>1</v>
      </c>
      <c r="B299" s="62">
        <v>2</v>
      </c>
      <c r="C299" s="62">
        <v>3</v>
      </c>
      <c r="D299" s="62">
        <v>4</v>
      </c>
      <c r="E299" s="62">
        <v>5</v>
      </c>
      <c r="F299" s="62">
        <v>6</v>
      </c>
      <c r="G299" s="63">
        <v>7</v>
      </c>
      <c r="H299" s="64">
        <v>8</v>
      </c>
      <c r="I299" s="17"/>
      <c r="J299" s="17"/>
      <c r="K299" s="33"/>
      <c r="L299" s="33"/>
      <c r="M299" s="29"/>
    </row>
    <row r="300" spans="1:13" ht="13.5" customHeight="1">
      <c r="A300" s="157"/>
      <c r="B300" s="726">
        <v>85334</v>
      </c>
      <c r="C300" s="173"/>
      <c r="D300" s="68" t="s">
        <v>420</v>
      </c>
      <c r="E300" s="128"/>
      <c r="F300" s="128">
        <f>F303</f>
        <v>1498</v>
      </c>
      <c r="G300" s="207">
        <f>G303</f>
        <v>1497.37</v>
      </c>
      <c r="H300" s="129">
        <f>G300/F300*100</f>
        <v>99.95794392523364</v>
      </c>
      <c r="I300" s="17"/>
      <c r="J300" s="17"/>
      <c r="K300" s="33"/>
      <c r="L300" s="33"/>
      <c r="M300" s="29"/>
    </row>
    <row r="301" spans="1:13" ht="13.5" customHeight="1">
      <c r="A301" s="157"/>
      <c r="B301" s="637"/>
      <c r="C301" s="117">
        <v>2110</v>
      </c>
      <c r="D301" s="74" t="s">
        <v>8</v>
      </c>
      <c r="E301" s="130"/>
      <c r="F301" s="130"/>
      <c r="G301" s="137"/>
      <c r="H301" s="131"/>
      <c r="I301" s="17"/>
      <c r="J301" s="17"/>
      <c r="K301" s="33"/>
      <c r="L301" s="33"/>
      <c r="M301" s="29"/>
    </row>
    <row r="302" spans="1:13" ht="13.5" customHeight="1">
      <c r="A302" s="157"/>
      <c r="B302" s="637"/>
      <c r="C302" s="117"/>
      <c r="D302" s="74" t="s">
        <v>271</v>
      </c>
      <c r="E302" s="130"/>
      <c r="F302" s="130"/>
      <c r="G302" s="137"/>
      <c r="H302" s="131"/>
      <c r="I302" s="17"/>
      <c r="J302" s="17"/>
      <c r="K302" s="33"/>
      <c r="L302" s="33"/>
      <c r="M302" s="29"/>
    </row>
    <row r="303" spans="1:13" ht="13.5" customHeight="1">
      <c r="A303" s="157"/>
      <c r="B303" s="637"/>
      <c r="C303" s="117"/>
      <c r="D303" s="74" t="s">
        <v>270</v>
      </c>
      <c r="E303" s="130">
        <v>0</v>
      </c>
      <c r="F303" s="130">
        <v>1498</v>
      </c>
      <c r="G303" s="137">
        <v>1497.37</v>
      </c>
      <c r="H303" s="131">
        <f>G303/F303*100</f>
        <v>99.95794392523364</v>
      </c>
      <c r="I303" s="17"/>
      <c r="J303" s="17"/>
      <c r="K303" s="33"/>
      <c r="L303" s="33"/>
      <c r="M303" s="29"/>
    </row>
    <row r="304" spans="1:13" ht="13.5" customHeight="1">
      <c r="A304" s="86"/>
      <c r="B304" s="112">
        <v>85395</v>
      </c>
      <c r="C304" s="115"/>
      <c r="D304" s="68" t="s">
        <v>138</v>
      </c>
      <c r="E304" s="69">
        <f>E305</f>
        <v>0</v>
      </c>
      <c r="F304" s="69">
        <f>F305</f>
        <v>0</v>
      </c>
      <c r="G304" s="70">
        <f>G305</f>
        <v>0</v>
      </c>
      <c r="H304" s="71">
        <v>0</v>
      </c>
      <c r="I304" s="17"/>
      <c r="J304" s="17"/>
      <c r="K304" s="33"/>
      <c r="L304" s="33"/>
      <c r="M304" s="29"/>
    </row>
    <row r="305" spans="1:13" ht="13.5" customHeight="1">
      <c r="A305" s="157"/>
      <c r="B305" s="162"/>
      <c r="C305" s="116"/>
      <c r="D305" s="213" t="s">
        <v>310</v>
      </c>
      <c r="E305" s="216">
        <f>E309</f>
        <v>0</v>
      </c>
      <c r="F305" s="210">
        <f>F309</f>
        <v>0</v>
      </c>
      <c r="G305" s="211">
        <f>G309</f>
        <v>0</v>
      </c>
      <c r="H305" s="217">
        <v>0</v>
      </c>
      <c r="I305" s="17"/>
      <c r="J305" s="17"/>
      <c r="K305" s="33"/>
      <c r="L305" s="33"/>
      <c r="M305" s="29"/>
    </row>
    <row r="306" spans="1:13" ht="13.5" customHeight="1">
      <c r="A306" s="157"/>
      <c r="B306" s="162"/>
      <c r="C306" s="116">
        <v>2007</v>
      </c>
      <c r="D306" s="74" t="s">
        <v>193</v>
      </c>
      <c r="E306" s="130"/>
      <c r="F306" s="130"/>
      <c r="G306" s="137"/>
      <c r="H306" s="131"/>
      <c r="I306" s="17"/>
      <c r="J306" s="17"/>
      <c r="K306" s="33"/>
      <c r="L306" s="33"/>
      <c r="M306" s="29"/>
    </row>
    <row r="307" spans="1:13" ht="13.5" customHeight="1">
      <c r="A307" s="157"/>
      <c r="B307" s="162"/>
      <c r="C307" s="116"/>
      <c r="D307" s="74" t="s">
        <v>194</v>
      </c>
      <c r="E307" s="130"/>
      <c r="F307" s="130"/>
      <c r="G307" s="137"/>
      <c r="H307" s="131"/>
      <c r="I307" s="17"/>
      <c r="J307" s="17"/>
      <c r="K307" s="33"/>
      <c r="L307" s="33"/>
      <c r="M307" s="29"/>
    </row>
    <row r="308" spans="1:13" ht="13.5" customHeight="1">
      <c r="A308" s="157"/>
      <c r="B308" s="162"/>
      <c r="C308" s="116"/>
      <c r="D308" s="74" t="s">
        <v>195</v>
      </c>
      <c r="E308" s="130"/>
      <c r="F308" s="130"/>
      <c r="G308" s="137"/>
      <c r="H308" s="131"/>
      <c r="I308" s="17"/>
      <c r="J308" s="17"/>
      <c r="K308" s="33"/>
      <c r="L308" s="33"/>
      <c r="M308" s="29"/>
    </row>
    <row r="309" spans="1:13" ht="13.5" customHeight="1">
      <c r="A309" s="185"/>
      <c r="B309" s="158"/>
      <c r="C309" s="116"/>
      <c r="D309" s="74" t="s">
        <v>196</v>
      </c>
      <c r="E309" s="130">
        <v>0</v>
      </c>
      <c r="F309" s="130">
        <v>0</v>
      </c>
      <c r="G309" s="137">
        <v>0</v>
      </c>
      <c r="H309" s="131">
        <v>0</v>
      </c>
      <c r="I309" s="17"/>
      <c r="J309" s="17"/>
      <c r="K309" s="33"/>
      <c r="L309" s="33"/>
      <c r="M309" s="29"/>
    </row>
    <row r="310" spans="1:13" ht="13.5" customHeight="1">
      <c r="A310" s="580">
        <v>854</v>
      </c>
      <c r="B310" s="576"/>
      <c r="C310" s="577"/>
      <c r="D310" s="578" t="s">
        <v>53</v>
      </c>
      <c r="E310" s="310">
        <f>E312+E322+E328</f>
        <v>1359000</v>
      </c>
      <c r="F310" s="310">
        <f>F312+F322+F328</f>
        <v>1360758</v>
      </c>
      <c r="G310" s="313">
        <f>G312+G322+G328</f>
        <v>680897.52</v>
      </c>
      <c r="H310" s="313">
        <f>G310/F310*100</f>
        <v>50.03810523252481</v>
      </c>
      <c r="I310" s="16"/>
      <c r="J310" s="16"/>
      <c r="K310" s="28"/>
      <c r="L310" s="28"/>
      <c r="M310" s="40"/>
    </row>
    <row r="311" spans="1:13" ht="13.5" customHeight="1">
      <c r="A311" s="585"/>
      <c r="B311" s="601"/>
      <c r="C311" s="602"/>
      <c r="D311" s="579" t="s">
        <v>169</v>
      </c>
      <c r="E311" s="563">
        <v>0</v>
      </c>
      <c r="F311" s="563">
        <v>0</v>
      </c>
      <c r="G311" s="530">
        <v>0</v>
      </c>
      <c r="H311" s="530">
        <v>0</v>
      </c>
      <c r="I311" s="16"/>
      <c r="J311" s="16"/>
      <c r="K311" s="41"/>
      <c r="L311" s="41"/>
      <c r="M311" s="40"/>
    </row>
    <row r="312" spans="1:13" ht="13.5" customHeight="1">
      <c r="A312" s="218"/>
      <c r="B312" s="170">
        <v>85403</v>
      </c>
      <c r="C312" s="88"/>
      <c r="D312" s="68" t="s">
        <v>54</v>
      </c>
      <c r="E312" s="69">
        <f>E313</f>
        <v>95000</v>
      </c>
      <c r="F312" s="69">
        <f>F313</f>
        <v>96758</v>
      </c>
      <c r="G312" s="70">
        <f>SUM(G315:G321)</f>
        <v>53823.5</v>
      </c>
      <c r="H312" s="71">
        <f>G312/F312*100</f>
        <v>55.62692490543417</v>
      </c>
      <c r="I312" s="31"/>
      <c r="J312" s="31"/>
      <c r="K312" s="32"/>
      <c r="L312" s="32"/>
      <c r="M312" s="40"/>
    </row>
    <row r="313" spans="1:13" ht="13.5" customHeight="1">
      <c r="A313" s="199"/>
      <c r="B313" s="219"/>
      <c r="C313" s="220"/>
      <c r="D313" s="89" t="s">
        <v>300</v>
      </c>
      <c r="E313" s="90">
        <f>SUM(E315:E321)</f>
        <v>95000</v>
      </c>
      <c r="F313" s="90">
        <f>SUM(F315:F321)</f>
        <v>96758</v>
      </c>
      <c r="G313" s="91">
        <f>SUM(G315:G321)</f>
        <v>53823.5</v>
      </c>
      <c r="H313" s="92">
        <f>G313/F313*100</f>
        <v>55.62692490543417</v>
      </c>
      <c r="I313" s="37"/>
      <c r="J313" s="37"/>
      <c r="K313" s="38"/>
      <c r="L313" s="38"/>
      <c r="M313" s="40"/>
    </row>
    <row r="314" spans="1:13" ht="13.5" customHeight="1">
      <c r="A314" s="199"/>
      <c r="B314" s="219"/>
      <c r="C314" s="93" t="s">
        <v>421</v>
      </c>
      <c r="D314" s="74" t="s">
        <v>422</v>
      </c>
      <c r="E314" s="75"/>
      <c r="F314" s="75"/>
      <c r="G314" s="76"/>
      <c r="H314" s="80"/>
      <c r="I314" s="17"/>
      <c r="J314" s="17"/>
      <c r="K314" s="33"/>
      <c r="L314" s="33"/>
      <c r="M314" s="40"/>
    </row>
    <row r="315" spans="1:13" ht="13.5" customHeight="1">
      <c r="A315" s="199"/>
      <c r="B315" s="219"/>
      <c r="C315" s="93"/>
      <c r="D315" s="74" t="s">
        <v>424</v>
      </c>
      <c r="E315" s="75"/>
      <c r="F315" s="75"/>
      <c r="G315" s="76"/>
      <c r="H315" s="80"/>
      <c r="I315" s="17"/>
      <c r="J315" s="17"/>
      <c r="K315" s="33"/>
      <c r="L315" s="33"/>
      <c r="M315" s="29"/>
    </row>
    <row r="316" spans="1:13" ht="13.5" customHeight="1">
      <c r="A316" s="199"/>
      <c r="B316" s="219"/>
      <c r="C316" s="93"/>
      <c r="D316" s="74" t="s">
        <v>423</v>
      </c>
      <c r="E316" s="75">
        <v>0</v>
      </c>
      <c r="F316" s="75">
        <v>5500</v>
      </c>
      <c r="G316" s="76">
        <v>1072</v>
      </c>
      <c r="H316" s="80">
        <f>G316/F316*100</f>
        <v>19.490909090909092</v>
      </c>
      <c r="I316" s="17"/>
      <c r="J316" s="17"/>
      <c r="K316" s="33"/>
      <c r="L316" s="33"/>
      <c r="M316" s="29"/>
    </row>
    <row r="317" spans="1:13" ht="13.5" customHeight="1">
      <c r="A317" s="199"/>
      <c r="B317" s="219"/>
      <c r="C317" s="93" t="s">
        <v>178</v>
      </c>
      <c r="D317" s="74" t="s">
        <v>41</v>
      </c>
      <c r="E317" s="75">
        <v>65000</v>
      </c>
      <c r="F317" s="75">
        <v>59500</v>
      </c>
      <c r="G317" s="76">
        <v>33605.6</v>
      </c>
      <c r="H317" s="80">
        <f>G317/F317*100</f>
        <v>56.48</v>
      </c>
      <c r="I317" s="17"/>
      <c r="J317" s="17"/>
      <c r="K317" s="33"/>
      <c r="L317" s="33"/>
      <c r="M317" s="29"/>
    </row>
    <row r="318" spans="1:13" ht="13.5" customHeight="1">
      <c r="A318" s="199"/>
      <c r="B318" s="219"/>
      <c r="C318" s="93" t="s">
        <v>11</v>
      </c>
      <c r="D318" s="74" t="s">
        <v>466</v>
      </c>
      <c r="E318" s="75">
        <v>30000</v>
      </c>
      <c r="F318" s="75">
        <v>0</v>
      </c>
      <c r="G318" s="76">
        <v>0</v>
      </c>
      <c r="H318" s="80">
        <v>0</v>
      </c>
      <c r="I318" s="17"/>
      <c r="J318" s="17"/>
      <c r="K318" s="33"/>
      <c r="L318" s="33"/>
      <c r="M318" s="29"/>
    </row>
    <row r="319" spans="1:13" ht="13.5" customHeight="1">
      <c r="A319" s="147"/>
      <c r="B319" s="165"/>
      <c r="C319" s="93" t="s">
        <v>38</v>
      </c>
      <c r="D319" s="74" t="s">
        <v>39</v>
      </c>
      <c r="E319" s="75">
        <v>0</v>
      </c>
      <c r="F319" s="75">
        <v>30000</v>
      </c>
      <c r="G319" s="76">
        <v>16906.23</v>
      </c>
      <c r="H319" s="80">
        <f>G319/F319*100</f>
        <v>56.354099999999995</v>
      </c>
      <c r="I319" s="17"/>
      <c r="J319" s="17"/>
      <c r="K319" s="33"/>
      <c r="L319" s="33"/>
      <c r="M319" s="29"/>
    </row>
    <row r="320" spans="1:13" ht="13.5" customHeight="1">
      <c r="A320" s="147"/>
      <c r="B320" s="165"/>
      <c r="C320" s="93" t="s">
        <v>259</v>
      </c>
      <c r="D320" s="74" t="s">
        <v>469</v>
      </c>
      <c r="E320" s="75">
        <v>0</v>
      </c>
      <c r="F320" s="75">
        <v>0</v>
      </c>
      <c r="G320" s="76">
        <v>481.38</v>
      </c>
      <c r="H320" s="80">
        <v>0</v>
      </c>
      <c r="I320" s="17"/>
      <c r="J320" s="17"/>
      <c r="K320" s="33"/>
      <c r="L320" s="33"/>
      <c r="M320" s="29"/>
    </row>
    <row r="321" spans="1:13" ht="13.5" customHeight="1">
      <c r="A321" s="147"/>
      <c r="B321" s="171"/>
      <c r="C321" s="93" t="s">
        <v>238</v>
      </c>
      <c r="D321" s="74" t="s">
        <v>239</v>
      </c>
      <c r="E321" s="75">
        <v>0</v>
      </c>
      <c r="F321" s="75">
        <v>1758</v>
      </c>
      <c r="G321" s="76">
        <v>1758.29</v>
      </c>
      <c r="H321" s="80">
        <f aca="true" t="shared" si="2" ref="H321:H326">G321/F321*100</f>
        <v>100.0164960182025</v>
      </c>
      <c r="I321" s="17"/>
      <c r="J321" s="17"/>
      <c r="K321" s="33"/>
      <c r="L321" s="33"/>
      <c r="M321" s="29"/>
    </row>
    <row r="322" spans="1:13" ht="13.5" customHeight="1">
      <c r="A322" s="104"/>
      <c r="B322" s="168">
        <v>85410</v>
      </c>
      <c r="C322" s="67"/>
      <c r="D322" s="68" t="s">
        <v>55</v>
      </c>
      <c r="E322" s="69">
        <f>E323+E325</f>
        <v>610000</v>
      </c>
      <c r="F322" s="69">
        <f>F323+F325</f>
        <v>610000</v>
      </c>
      <c r="G322" s="70">
        <f>G323+G325</f>
        <v>408475.07</v>
      </c>
      <c r="H322" s="71">
        <f t="shared" si="2"/>
        <v>66.96312622950819</v>
      </c>
      <c r="I322" s="31"/>
      <c r="J322" s="31"/>
      <c r="K322" s="32"/>
      <c r="L322" s="32"/>
      <c r="M322" s="29"/>
    </row>
    <row r="323" spans="1:13" ht="13.5" customHeight="1">
      <c r="A323" s="195"/>
      <c r="B323" s="221"/>
      <c r="C323" s="222"/>
      <c r="D323" s="89" t="s">
        <v>240</v>
      </c>
      <c r="E323" s="90">
        <f>E324</f>
        <v>570000</v>
      </c>
      <c r="F323" s="90">
        <f>F324</f>
        <v>570000</v>
      </c>
      <c r="G323" s="91">
        <f>G324</f>
        <v>387244.57</v>
      </c>
      <c r="H323" s="92">
        <f t="shared" si="2"/>
        <v>67.93764385964913</v>
      </c>
      <c r="I323" s="37"/>
      <c r="J323" s="37"/>
      <c r="K323" s="38"/>
      <c r="L323" s="38"/>
      <c r="M323" s="29"/>
    </row>
    <row r="324" spans="1:13" ht="13.5" customHeight="1">
      <c r="A324" s="86"/>
      <c r="B324" s="108"/>
      <c r="C324" s="93" t="s">
        <v>38</v>
      </c>
      <c r="D324" s="74" t="s">
        <v>39</v>
      </c>
      <c r="E324" s="75">
        <v>570000</v>
      </c>
      <c r="F324" s="75">
        <v>570000</v>
      </c>
      <c r="G324" s="76">
        <v>387244.57</v>
      </c>
      <c r="H324" s="80">
        <f t="shared" si="2"/>
        <v>67.93764385964913</v>
      </c>
      <c r="I324" s="17"/>
      <c r="J324" s="17"/>
      <c r="K324" s="33"/>
      <c r="L324" s="33"/>
      <c r="M324" s="29"/>
    </row>
    <row r="325" spans="1:13" ht="13.5" customHeight="1">
      <c r="A325" s="86"/>
      <c r="B325" s="108"/>
      <c r="C325" s="93"/>
      <c r="D325" s="223" t="s">
        <v>299</v>
      </c>
      <c r="E325" s="90">
        <f>E326</f>
        <v>40000</v>
      </c>
      <c r="F325" s="90">
        <f>F326</f>
        <v>40000</v>
      </c>
      <c r="G325" s="91">
        <f>G326+G327</f>
        <v>21230.5</v>
      </c>
      <c r="H325" s="92">
        <f t="shared" si="2"/>
        <v>53.07625</v>
      </c>
      <c r="I325" s="17"/>
      <c r="J325" s="17"/>
      <c r="K325" s="33"/>
      <c r="L325" s="33"/>
      <c r="M325" s="29"/>
    </row>
    <row r="326" spans="1:13" ht="13.5" customHeight="1">
      <c r="A326" s="86"/>
      <c r="B326" s="108"/>
      <c r="C326" s="93" t="s">
        <v>38</v>
      </c>
      <c r="D326" s="79" t="s">
        <v>232</v>
      </c>
      <c r="E326" s="75">
        <v>40000</v>
      </c>
      <c r="F326" s="75">
        <v>40000</v>
      </c>
      <c r="G326" s="76">
        <v>21230.5</v>
      </c>
      <c r="H326" s="80">
        <f t="shared" si="2"/>
        <v>53.07625</v>
      </c>
      <c r="I326" s="17"/>
      <c r="J326" s="17"/>
      <c r="K326" s="33"/>
      <c r="L326" s="33"/>
      <c r="M326" s="29"/>
    </row>
    <row r="327" spans="1:13" ht="13.5" customHeight="1">
      <c r="A327" s="86"/>
      <c r="B327" s="108"/>
      <c r="C327" s="93" t="s">
        <v>21</v>
      </c>
      <c r="D327" s="74" t="s">
        <v>469</v>
      </c>
      <c r="E327" s="75">
        <v>0</v>
      </c>
      <c r="F327" s="75">
        <v>0</v>
      </c>
      <c r="G327" s="76">
        <v>0</v>
      </c>
      <c r="H327" s="80">
        <v>0</v>
      </c>
      <c r="I327" s="17"/>
      <c r="J327" s="17"/>
      <c r="K327" s="33"/>
      <c r="L327" s="33"/>
      <c r="M327" s="29"/>
    </row>
    <row r="328" spans="1:13" ht="13.5" customHeight="1">
      <c r="A328" s="104"/>
      <c r="B328" s="170">
        <v>85411</v>
      </c>
      <c r="C328" s="67"/>
      <c r="D328" s="68" t="s">
        <v>56</v>
      </c>
      <c r="E328" s="69">
        <f>E329</f>
        <v>654000</v>
      </c>
      <c r="F328" s="69">
        <f>F329</f>
        <v>654000</v>
      </c>
      <c r="G328" s="70">
        <f>G329</f>
        <v>218598.95</v>
      </c>
      <c r="H328" s="71">
        <f>G328/F328*100</f>
        <v>33.424915902140675</v>
      </c>
      <c r="I328" s="31"/>
      <c r="J328" s="31"/>
      <c r="K328" s="32"/>
      <c r="L328" s="32"/>
      <c r="M328" s="29"/>
    </row>
    <row r="329" spans="1:13" ht="13.5" customHeight="1">
      <c r="A329" s="195"/>
      <c r="B329" s="219"/>
      <c r="C329" s="222"/>
      <c r="D329" s="89" t="s">
        <v>299</v>
      </c>
      <c r="E329" s="90">
        <f>E330+E332</f>
        <v>654000</v>
      </c>
      <c r="F329" s="90">
        <f>F330+F332</f>
        <v>654000</v>
      </c>
      <c r="G329" s="91">
        <f>SUM(G330:G332)</f>
        <v>218598.95</v>
      </c>
      <c r="H329" s="92">
        <f>G329/F329*100</f>
        <v>33.424915902140675</v>
      </c>
      <c r="I329" s="35"/>
      <c r="J329" s="35"/>
      <c r="K329" s="36"/>
      <c r="L329" s="36"/>
      <c r="M329" s="29"/>
    </row>
    <row r="330" spans="1:13" ht="13.5" customHeight="1">
      <c r="A330" s="86"/>
      <c r="B330" s="165"/>
      <c r="C330" s="93" t="s">
        <v>38</v>
      </c>
      <c r="D330" s="74" t="s">
        <v>39</v>
      </c>
      <c r="E330" s="75">
        <v>650000</v>
      </c>
      <c r="F330" s="75">
        <v>650000</v>
      </c>
      <c r="G330" s="76">
        <v>216874.63</v>
      </c>
      <c r="H330" s="80">
        <f>G330/F330*100</f>
        <v>33.365327692307694</v>
      </c>
      <c r="I330" s="17"/>
      <c r="J330" s="17"/>
      <c r="K330" s="33"/>
      <c r="L330" s="33"/>
      <c r="M330" s="29"/>
    </row>
    <row r="331" spans="1:13" ht="13.5" customHeight="1">
      <c r="A331" s="86"/>
      <c r="B331" s="165"/>
      <c r="C331" s="93" t="s">
        <v>21</v>
      </c>
      <c r="D331" s="74" t="s">
        <v>469</v>
      </c>
      <c r="E331" s="75">
        <v>0</v>
      </c>
      <c r="F331" s="75">
        <v>0</v>
      </c>
      <c r="G331" s="76">
        <v>2.29</v>
      </c>
      <c r="H331" s="80">
        <v>0</v>
      </c>
      <c r="I331" s="17"/>
      <c r="J331" s="17"/>
      <c r="K331" s="33"/>
      <c r="L331" s="33"/>
      <c r="M331" s="29"/>
    </row>
    <row r="332" spans="1:13" ht="13.5" customHeight="1">
      <c r="A332" s="105"/>
      <c r="B332" s="171"/>
      <c r="C332" s="93" t="s">
        <v>22</v>
      </c>
      <c r="D332" s="74" t="s">
        <v>23</v>
      </c>
      <c r="E332" s="75">
        <v>4000</v>
      </c>
      <c r="F332" s="75">
        <v>4000</v>
      </c>
      <c r="G332" s="76">
        <v>1722.03</v>
      </c>
      <c r="H332" s="80">
        <f>G332/F332*100</f>
        <v>43.05075</v>
      </c>
      <c r="I332" s="17"/>
      <c r="J332" s="17"/>
      <c r="K332" s="33"/>
      <c r="L332" s="33"/>
      <c r="M332" s="29"/>
    </row>
    <row r="333" spans="1:13" ht="13.5" customHeight="1">
      <c r="A333" s="308">
        <v>855</v>
      </c>
      <c r="B333" s="524"/>
      <c r="C333" s="599"/>
      <c r="D333" s="564" t="s">
        <v>409</v>
      </c>
      <c r="E333" s="310">
        <f>E334+E344</f>
        <v>1798606</v>
      </c>
      <c r="F333" s="310">
        <f>F334+F344</f>
        <v>1806534</v>
      </c>
      <c r="G333" s="313">
        <f>G334+G344</f>
        <v>963927.5</v>
      </c>
      <c r="H333" s="313">
        <f>G333/F333*100</f>
        <v>53.35783882285084</v>
      </c>
      <c r="I333" s="17"/>
      <c r="J333" s="17"/>
      <c r="K333" s="33"/>
      <c r="L333" s="33"/>
      <c r="M333" s="29"/>
    </row>
    <row r="334" spans="1:13" ht="13.5" customHeight="1">
      <c r="A334" s="83"/>
      <c r="B334" s="170">
        <v>85508</v>
      </c>
      <c r="C334" s="173"/>
      <c r="D334" s="68" t="s">
        <v>337</v>
      </c>
      <c r="E334" s="69">
        <f>E339+E343</f>
        <v>1779031</v>
      </c>
      <c r="F334" s="69">
        <f>F339+F343</f>
        <v>1779031</v>
      </c>
      <c r="G334" s="70">
        <f>G339+G343</f>
        <v>945518.34</v>
      </c>
      <c r="H334" s="71">
        <f>G334/F334*100</f>
        <v>53.14794064858903</v>
      </c>
      <c r="I334" s="17"/>
      <c r="J334" s="17"/>
      <c r="K334" s="33"/>
      <c r="L334" s="33"/>
      <c r="M334" s="29"/>
    </row>
    <row r="335" spans="1:13" ht="13.5" customHeight="1">
      <c r="A335" s="86"/>
      <c r="B335" s="165"/>
      <c r="C335" s="117">
        <v>2160</v>
      </c>
      <c r="D335" s="74" t="s">
        <v>8</v>
      </c>
      <c r="E335" s="75"/>
      <c r="F335" s="75"/>
      <c r="G335" s="76"/>
      <c r="H335" s="156"/>
      <c r="I335" s="17"/>
      <c r="J335" s="17"/>
      <c r="K335" s="33"/>
      <c r="L335" s="33"/>
      <c r="M335" s="29"/>
    </row>
    <row r="336" spans="1:13" ht="13.5" customHeight="1">
      <c r="A336" s="86"/>
      <c r="B336" s="165"/>
      <c r="C336" s="117"/>
      <c r="D336" s="74" t="s">
        <v>385</v>
      </c>
      <c r="E336" s="75"/>
      <c r="F336" s="75"/>
      <c r="G336" s="76"/>
      <c r="H336" s="156"/>
      <c r="I336" s="17"/>
      <c r="J336" s="17"/>
      <c r="K336" s="33"/>
      <c r="L336" s="33"/>
      <c r="M336" s="29"/>
    </row>
    <row r="337" spans="1:13" ht="13.5" customHeight="1">
      <c r="A337" s="86"/>
      <c r="B337" s="165"/>
      <c r="C337" s="117"/>
      <c r="D337" s="74" t="s">
        <v>394</v>
      </c>
      <c r="E337" s="75"/>
      <c r="F337" s="75"/>
      <c r="G337" s="76"/>
      <c r="H337" s="156"/>
      <c r="I337" s="17"/>
      <c r="J337" s="17"/>
      <c r="K337" s="33"/>
      <c r="L337" s="33"/>
      <c r="M337" s="29"/>
    </row>
    <row r="338" spans="1:13" ht="13.5" customHeight="1">
      <c r="A338" s="86"/>
      <c r="B338" s="165"/>
      <c r="C338" s="117"/>
      <c r="D338" s="74" t="s">
        <v>386</v>
      </c>
      <c r="E338" s="75"/>
      <c r="F338" s="75"/>
      <c r="G338" s="76"/>
      <c r="H338" s="156"/>
      <c r="I338" s="17"/>
      <c r="J338" s="17"/>
      <c r="K338" s="33"/>
      <c r="L338" s="33"/>
      <c r="M338" s="29"/>
    </row>
    <row r="339" spans="1:13" ht="13.5" customHeight="1">
      <c r="A339" s="86"/>
      <c r="B339" s="165"/>
      <c r="C339" s="117"/>
      <c r="D339" s="74" t="s">
        <v>387</v>
      </c>
      <c r="E339" s="75">
        <v>666000</v>
      </c>
      <c r="F339" s="75">
        <v>666000</v>
      </c>
      <c r="G339" s="76">
        <v>364307</v>
      </c>
      <c r="H339" s="390">
        <f aca="true" t="shared" si="3" ref="H339:H348">G339/F339*100</f>
        <v>54.70075075075075</v>
      </c>
      <c r="I339" s="17"/>
      <c r="J339" s="17"/>
      <c r="K339" s="33"/>
      <c r="L339" s="33"/>
      <c r="M339" s="29"/>
    </row>
    <row r="340" spans="1:13" ht="13.5" customHeight="1">
      <c r="A340" s="86"/>
      <c r="B340" s="165"/>
      <c r="C340" s="117"/>
      <c r="D340" s="89" t="s">
        <v>425</v>
      </c>
      <c r="E340" s="90"/>
      <c r="F340" s="90"/>
      <c r="G340" s="91"/>
      <c r="H340" s="156"/>
      <c r="I340" s="17"/>
      <c r="J340" s="17"/>
      <c r="K340" s="33"/>
      <c r="L340" s="33"/>
      <c r="M340" s="29"/>
    </row>
    <row r="341" spans="1:13" ht="13.5" customHeight="1">
      <c r="A341" s="86"/>
      <c r="B341" s="165"/>
      <c r="C341" s="117">
        <v>2900</v>
      </c>
      <c r="D341" s="74" t="s">
        <v>476</v>
      </c>
      <c r="E341" s="75"/>
      <c r="F341" s="75"/>
      <c r="G341" s="76"/>
      <c r="H341" s="156"/>
      <c r="I341" s="17"/>
      <c r="J341" s="17"/>
      <c r="K341" s="33"/>
      <c r="L341" s="33"/>
      <c r="M341" s="29"/>
    </row>
    <row r="342" spans="1:13" ht="13.5" customHeight="1">
      <c r="A342" s="86"/>
      <c r="B342" s="165"/>
      <c r="C342" s="117"/>
      <c r="D342" s="74" t="s">
        <v>280</v>
      </c>
      <c r="E342" s="75"/>
      <c r="F342" s="75"/>
      <c r="G342" s="76"/>
      <c r="H342" s="156"/>
      <c r="I342" s="17"/>
      <c r="J342" s="17"/>
      <c r="K342" s="33"/>
      <c r="L342" s="33"/>
      <c r="M342" s="29"/>
    </row>
    <row r="343" spans="1:13" ht="13.5" customHeight="1">
      <c r="A343" s="86"/>
      <c r="B343" s="171"/>
      <c r="C343" s="117"/>
      <c r="D343" s="74" t="s">
        <v>281</v>
      </c>
      <c r="E343" s="75">
        <v>1113031</v>
      </c>
      <c r="F343" s="75">
        <v>1113031</v>
      </c>
      <c r="G343" s="76">
        <v>581211.34</v>
      </c>
      <c r="H343" s="390">
        <f t="shared" si="3"/>
        <v>52.21879174973563</v>
      </c>
      <c r="I343" s="17"/>
      <c r="J343" s="17"/>
      <c r="K343" s="33"/>
      <c r="L343" s="33"/>
      <c r="M343" s="29"/>
    </row>
    <row r="344" spans="1:13" ht="13.5" customHeight="1">
      <c r="A344" s="86"/>
      <c r="B344" s="194">
        <v>85510</v>
      </c>
      <c r="C344" s="173"/>
      <c r="D344" s="68" t="s">
        <v>426</v>
      </c>
      <c r="E344" s="69">
        <f>SUM(E346:E349)</f>
        <v>19575</v>
      </c>
      <c r="F344" s="69">
        <f>F345</f>
        <v>27503</v>
      </c>
      <c r="G344" s="70">
        <f>G345</f>
        <v>18409.16</v>
      </c>
      <c r="H344" s="156">
        <f t="shared" si="3"/>
        <v>66.93509798931025</v>
      </c>
      <c r="I344" s="17"/>
      <c r="J344" s="17"/>
      <c r="K344" s="33"/>
      <c r="L344" s="33"/>
      <c r="M344" s="29"/>
    </row>
    <row r="345" spans="1:13" ht="13.5" customHeight="1">
      <c r="A345" s="86"/>
      <c r="B345" s="181"/>
      <c r="C345" s="117"/>
      <c r="D345" s="89" t="s">
        <v>427</v>
      </c>
      <c r="E345" s="90">
        <f>SUM(E346:E349)</f>
        <v>19575</v>
      </c>
      <c r="F345" s="90">
        <f>SUM(F346:F349)</f>
        <v>27503</v>
      </c>
      <c r="G345" s="91">
        <f>G346+G347+G348+G349</f>
        <v>18409.16</v>
      </c>
      <c r="H345" s="390">
        <f t="shared" si="3"/>
        <v>66.93509798931025</v>
      </c>
      <c r="I345" s="17"/>
      <c r="J345" s="17"/>
      <c r="K345" s="33"/>
      <c r="L345" s="33"/>
      <c r="M345" s="29"/>
    </row>
    <row r="346" spans="1:13" ht="13.5" customHeight="1">
      <c r="A346" s="86"/>
      <c r="B346" s="181"/>
      <c r="C346" s="117" t="s">
        <v>38</v>
      </c>
      <c r="D346" s="74" t="s">
        <v>39</v>
      </c>
      <c r="E346" s="75">
        <v>19575</v>
      </c>
      <c r="F346" s="75">
        <v>21003</v>
      </c>
      <c r="G346" s="76">
        <v>11909.16</v>
      </c>
      <c r="H346" s="390">
        <f t="shared" si="3"/>
        <v>56.70218540208541</v>
      </c>
      <c r="I346" s="17"/>
      <c r="J346" s="17"/>
      <c r="K346" s="33"/>
      <c r="L346" s="33"/>
      <c r="M346" s="29"/>
    </row>
    <row r="347" spans="1:13" ht="13.5" customHeight="1">
      <c r="A347" s="86"/>
      <c r="B347" s="181"/>
      <c r="C347" s="117" t="s">
        <v>238</v>
      </c>
      <c r="D347" s="74" t="s">
        <v>480</v>
      </c>
      <c r="E347" s="75">
        <v>0</v>
      </c>
      <c r="F347" s="75"/>
      <c r="G347" s="76"/>
      <c r="H347" s="390"/>
      <c r="I347" s="17"/>
      <c r="J347" s="17"/>
      <c r="K347" s="33"/>
      <c r="L347" s="33"/>
      <c r="M347" s="29"/>
    </row>
    <row r="348" spans="1:13" ht="13.5" customHeight="1">
      <c r="A348" s="86"/>
      <c r="B348" s="181"/>
      <c r="C348" s="117"/>
      <c r="D348" s="74" t="s">
        <v>481</v>
      </c>
      <c r="E348" s="75">
        <v>0</v>
      </c>
      <c r="F348" s="75">
        <v>6500</v>
      </c>
      <c r="G348" s="76">
        <v>6500</v>
      </c>
      <c r="H348" s="390">
        <f t="shared" si="3"/>
        <v>100</v>
      </c>
      <c r="I348" s="17"/>
      <c r="J348" s="17"/>
      <c r="K348" s="33"/>
      <c r="L348" s="33"/>
      <c r="M348" s="29"/>
    </row>
    <row r="349" spans="1:13" ht="13.5" customHeight="1">
      <c r="A349" s="105"/>
      <c r="B349" s="184"/>
      <c r="C349" s="117" t="s">
        <v>22</v>
      </c>
      <c r="D349" s="74" t="s">
        <v>119</v>
      </c>
      <c r="E349" s="75">
        <v>0</v>
      </c>
      <c r="F349" s="75">
        <v>0</v>
      </c>
      <c r="G349" s="76">
        <v>0</v>
      </c>
      <c r="H349" s="390">
        <v>0</v>
      </c>
      <c r="I349" s="17"/>
      <c r="J349" s="17"/>
      <c r="K349" s="33"/>
      <c r="L349" s="33"/>
      <c r="M349" s="29"/>
    </row>
    <row r="350" spans="1:13" ht="13.5" customHeight="1">
      <c r="A350" s="106"/>
      <c r="B350" s="108"/>
      <c r="C350" s="107"/>
      <c r="D350" s="108"/>
      <c r="E350" s="109"/>
      <c r="F350" s="109"/>
      <c r="G350" s="110"/>
      <c r="H350" s="111"/>
      <c r="I350" s="17"/>
      <c r="J350" s="17"/>
      <c r="K350" s="33"/>
      <c r="L350" s="33"/>
      <c r="M350" s="29"/>
    </row>
    <row r="351" spans="1:13" ht="13.5" customHeight="1">
      <c r="A351" s="106"/>
      <c r="B351" s="108"/>
      <c r="C351" s="107"/>
      <c r="D351" s="108"/>
      <c r="E351" s="109"/>
      <c r="F351" s="109"/>
      <c r="G351" s="110"/>
      <c r="H351" s="111"/>
      <c r="I351" s="17"/>
      <c r="J351" s="17"/>
      <c r="K351" s="33"/>
      <c r="L351" s="33"/>
      <c r="M351" s="29"/>
    </row>
    <row r="352" spans="1:13" ht="13.5" customHeight="1">
      <c r="A352" s="106"/>
      <c r="B352" s="108"/>
      <c r="C352" s="107"/>
      <c r="D352" s="108"/>
      <c r="E352" s="109"/>
      <c r="F352" s="109"/>
      <c r="G352" s="110"/>
      <c r="H352" s="111"/>
      <c r="I352" s="17"/>
      <c r="J352" s="17"/>
      <c r="K352" s="33"/>
      <c r="L352" s="33"/>
      <c r="M352" s="29"/>
    </row>
    <row r="353" spans="1:13" ht="13.5" customHeight="1">
      <c r="A353" s="106"/>
      <c r="B353" s="108"/>
      <c r="C353" s="107"/>
      <c r="D353" s="108"/>
      <c r="E353" s="109"/>
      <c r="F353" s="109"/>
      <c r="G353" s="110"/>
      <c r="H353" s="111"/>
      <c r="I353" s="17"/>
      <c r="J353" s="17"/>
      <c r="K353" s="33"/>
      <c r="L353" s="33"/>
      <c r="M353" s="29"/>
    </row>
    <row r="354" spans="1:13" ht="13.5" customHeight="1">
      <c r="A354" s="106"/>
      <c r="B354" s="108"/>
      <c r="C354" s="107"/>
      <c r="D354" s="108"/>
      <c r="E354" s="109" t="s">
        <v>498</v>
      </c>
      <c r="F354" s="109"/>
      <c r="G354" s="110"/>
      <c r="H354" s="111"/>
      <c r="I354" s="17"/>
      <c r="J354" s="17"/>
      <c r="K354" s="33"/>
      <c r="L354" s="33"/>
      <c r="M354" s="29"/>
    </row>
    <row r="355" spans="1:13" ht="13.5" customHeight="1">
      <c r="A355" s="106"/>
      <c r="B355" s="108"/>
      <c r="C355" s="107"/>
      <c r="D355" s="108"/>
      <c r="E355" s="109"/>
      <c r="F355" s="109"/>
      <c r="G355" s="110"/>
      <c r="H355" s="111"/>
      <c r="I355" s="17"/>
      <c r="J355" s="17"/>
      <c r="K355" s="33"/>
      <c r="L355" s="33"/>
      <c r="M355" s="29"/>
    </row>
    <row r="356" spans="1:13" ht="13.5" customHeight="1">
      <c r="A356" s="52" t="s">
        <v>0</v>
      </c>
      <c r="B356" s="53" t="s">
        <v>1</v>
      </c>
      <c r="C356" s="52" t="s">
        <v>2</v>
      </c>
      <c r="D356" s="53" t="s">
        <v>3</v>
      </c>
      <c r="E356" s="54" t="s">
        <v>165</v>
      </c>
      <c r="F356" s="53" t="s">
        <v>166</v>
      </c>
      <c r="G356" s="55" t="s">
        <v>164</v>
      </c>
      <c r="H356" s="56" t="s">
        <v>173</v>
      </c>
      <c r="I356" s="17"/>
      <c r="J356" s="17"/>
      <c r="K356" s="33"/>
      <c r="L356" s="33"/>
      <c r="M356" s="29"/>
    </row>
    <row r="357" spans="1:13" ht="13.5" customHeight="1">
      <c r="A357" s="57"/>
      <c r="B357" s="58"/>
      <c r="C357" s="57"/>
      <c r="D357" s="59"/>
      <c r="E357" s="57" t="s">
        <v>152</v>
      </c>
      <c r="F357" s="58" t="s">
        <v>167</v>
      </c>
      <c r="G357" s="60" t="s">
        <v>408</v>
      </c>
      <c r="H357" s="61" t="s">
        <v>171</v>
      </c>
      <c r="I357" s="17"/>
      <c r="J357" s="17"/>
      <c r="K357" s="33"/>
      <c r="L357" s="33"/>
      <c r="M357" s="29"/>
    </row>
    <row r="358" spans="1:13" ht="13.5" customHeight="1">
      <c r="A358" s="62">
        <v>1</v>
      </c>
      <c r="B358" s="62">
        <v>2</v>
      </c>
      <c r="C358" s="62">
        <v>3</v>
      </c>
      <c r="D358" s="62">
        <v>4</v>
      </c>
      <c r="E358" s="62">
        <v>5</v>
      </c>
      <c r="F358" s="62">
        <v>6</v>
      </c>
      <c r="G358" s="63">
        <v>7</v>
      </c>
      <c r="H358" s="64">
        <v>8</v>
      </c>
      <c r="I358" s="17"/>
      <c r="J358" s="17"/>
      <c r="K358" s="33"/>
      <c r="L358" s="33"/>
      <c r="M358" s="29"/>
    </row>
    <row r="359" spans="1:13" ht="13.5" customHeight="1">
      <c r="A359" s="309">
        <v>900</v>
      </c>
      <c r="B359" s="603"/>
      <c r="C359" s="604"/>
      <c r="D359" s="578" t="s">
        <v>190</v>
      </c>
      <c r="E359" s="310">
        <f>E362</f>
        <v>140000</v>
      </c>
      <c r="F359" s="310">
        <f>F362</f>
        <v>140000</v>
      </c>
      <c r="G359" s="313">
        <f>G362</f>
        <v>86468.49</v>
      </c>
      <c r="H359" s="313">
        <f>G359/F359*100</f>
        <v>61.76320714285715</v>
      </c>
      <c r="I359" s="17"/>
      <c r="J359" s="17"/>
      <c r="K359" s="33"/>
      <c r="L359" s="33"/>
      <c r="M359" s="29"/>
    </row>
    <row r="360" spans="1:13" ht="13.5" customHeight="1">
      <c r="A360" s="317"/>
      <c r="B360" s="644"/>
      <c r="C360" s="602"/>
      <c r="D360" s="579" t="s">
        <v>169</v>
      </c>
      <c r="E360" s="594"/>
      <c r="F360" s="594">
        <v>0</v>
      </c>
      <c r="G360" s="596">
        <v>0</v>
      </c>
      <c r="H360" s="596">
        <v>0</v>
      </c>
      <c r="I360" s="17"/>
      <c r="J360" s="17"/>
      <c r="K360" s="33"/>
      <c r="L360" s="33"/>
      <c r="M360" s="29"/>
    </row>
    <row r="361" spans="1:13" ht="13.5" customHeight="1">
      <c r="A361" s="224"/>
      <c r="B361" s="170">
        <v>90019</v>
      </c>
      <c r="C361" s="173"/>
      <c r="D361" s="225" t="s">
        <v>212</v>
      </c>
      <c r="E361" s="69"/>
      <c r="F361" s="69"/>
      <c r="G361" s="70"/>
      <c r="H361" s="71"/>
      <c r="I361" s="17"/>
      <c r="J361" s="17"/>
      <c r="K361" s="33"/>
      <c r="L361" s="33"/>
      <c r="M361" s="29"/>
    </row>
    <row r="362" spans="1:13" ht="13.5" customHeight="1">
      <c r="A362" s="147"/>
      <c r="B362" s="165"/>
      <c r="C362" s="117"/>
      <c r="D362" s="225" t="s">
        <v>191</v>
      </c>
      <c r="E362" s="69">
        <f>E364</f>
        <v>140000</v>
      </c>
      <c r="F362" s="69">
        <f>F364</f>
        <v>140000</v>
      </c>
      <c r="G362" s="70">
        <f>G364+G365</f>
        <v>86468.49</v>
      </c>
      <c r="H362" s="71">
        <f>G362/F362*100</f>
        <v>61.76320714285715</v>
      </c>
      <c r="I362" s="17"/>
      <c r="J362" s="17"/>
      <c r="K362" s="33"/>
      <c r="L362" s="33"/>
      <c r="M362" s="29"/>
    </row>
    <row r="363" spans="1:13" ht="13.5" customHeight="1">
      <c r="A363" s="147"/>
      <c r="B363" s="165"/>
      <c r="C363" s="117" t="s">
        <v>192</v>
      </c>
      <c r="D363" s="79" t="s">
        <v>478</v>
      </c>
      <c r="E363" s="226"/>
      <c r="F363" s="226"/>
      <c r="G363" s="227"/>
      <c r="H363" s="228"/>
      <c r="I363" s="17"/>
      <c r="J363" s="17"/>
      <c r="K363" s="33"/>
      <c r="L363" s="33"/>
      <c r="M363" s="29"/>
    </row>
    <row r="364" spans="1:13" ht="13.5" customHeight="1">
      <c r="A364" s="147"/>
      <c r="B364" s="165"/>
      <c r="C364" s="117"/>
      <c r="D364" s="79" t="s">
        <v>479</v>
      </c>
      <c r="E364" s="75">
        <v>140000</v>
      </c>
      <c r="F364" s="75">
        <v>140000</v>
      </c>
      <c r="G364" s="76">
        <v>86468.49</v>
      </c>
      <c r="H364" s="80">
        <f>G364/F364*100</f>
        <v>61.76320714285715</v>
      </c>
      <c r="I364" s="17"/>
      <c r="J364" s="17"/>
      <c r="K364" s="33"/>
      <c r="L364" s="33"/>
      <c r="M364" s="29"/>
    </row>
    <row r="365" spans="1:13" ht="13.5" customHeight="1">
      <c r="A365" s="147"/>
      <c r="B365" s="171"/>
      <c r="C365" s="117" t="s">
        <v>20</v>
      </c>
      <c r="D365" s="74" t="s">
        <v>41</v>
      </c>
      <c r="E365" s="75">
        <v>0</v>
      </c>
      <c r="F365" s="75">
        <v>0</v>
      </c>
      <c r="G365" s="76"/>
      <c r="H365" s="80">
        <v>0</v>
      </c>
      <c r="I365" s="17"/>
      <c r="J365" s="17"/>
      <c r="K365" s="33"/>
      <c r="L365" s="33"/>
      <c r="M365" s="29"/>
    </row>
    <row r="366" spans="1:13" ht="13.5" customHeight="1">
      <c r="A366" s="314">
        <v>926</v>
      </c>
      <c r="B366" s="523"/>
      <c r="C366" s="599"/>
      <c r="D366" s="521" t="s">
        <v>301</v>
      </c>
      <c r="E366" s="310">
        <f>E368</f>
        <v>0</v>
      </c>
      <c r="F366" s="310">
        <f>F368</f>
        <v>0</v>
      </c>
      <c r="G366" s="313">
        <f>G368</f>
        <v>0</v>
      </c>
      <c r="H366" s="313">
        <v>0</v>
      </c>
      <c r="I366" s="17"/>
      <c r="J366" s="17"/>
      <c r="K366" s="33"/>
      <c r="L366" s="33"/>
      <c r="M366" s="29"/>
    </row>
    <row r="367" spans="1:13" ht="13.5" customHeight="1">
      <c r="A367" s="316"/>
      <c r="B367" s="540"/>
      <c r="C367" s="599"/>
      <c r="D367" s="574" t="s">
        <v>169</v>
      </c>
      <c r="E367" s="563">
        <f>E371</f>
        <v>0</v>
      </c>
      <c r="F367" s="563">
        <f>F371</f>
        <v>0</v>
      </c>
      <c r="G367" s="530">
        <f>G371</f>
        <v>0</v>
      </c>
      <c r="H367" s="530">
        <v>0</v>
      </c>
      <c r="I367" s="17"/>
      <c r="J367" s="17"/>
      <c r="K367" s="33"/>
      <c r="L367" s="33"/>
      <c r="M367" s="29"/>
    </row>
    <row r="368" spans="1:13" ht="13.5" customHeight="1">
      <c r="A368" s="147"/>
      <c r="B368" s="229">
        <v>92601</v>
      </c>
      <c r="C368" s="231"/>
      <c r="D368" s="82" t="s">
        <v>302</v>
      </c>
      <c r="E368" s="160">
        <f>E371</f>
        <v>0</v>
      </c>
      <c r="F368" s="160">
        <f>F371</f>
        <v>0</v>
      </c>
      <c r="G368" s="161">
        <f>G371</f>
        <v>0</v>
      </c>
      <c r="H368" s="156">
        <v>0</v>
      </c>
      <c r="I368" s="17"/>
      <c r="J368" s="17"/>
      <c r="K368" s="33"/>
      <c r="L368" s="33"/>
      <c r="M368" s="29"/>
    </row>
    <row r="369" spans="1:13" ht="13.5" customHeight="1">
      <c r="A369" s="147"/>
      <c r="B369" s="165"/>
      <c r="C369" s="117">
        <v>6290</v>
      </c>
      <c r="D369" s="74" t="s">
        <v>366</v>
      </c>
      <c r="E369" s="75"/>
      <c r="F369" s="75"/>
      <c r="G369" s="76"/>
      <c r="H369" s="80"/>
      <c r="I369" s="17"/>
      <c r="J369" s="17"/>
      <c r="K369" s="33"/>
      <c r="L369" s="33"/>
      <c r="M369" s="29"/>
    </row>
    <row r="370" spans="1:13" ht="13.5" customHeight="1">
      <c r="A370" s="147"/>
      <c r="B370" s="165"/>
      <c r="C370" s="117"/>
      <c r="D370" s="74" t="s">
        <v>303</v>
      </c>
      <c r="E370" s="75"/>
      <c r="F370" s="75"/>
      <c r="G370" s="76"/>
      <c r="H370" s="80"/>
      <c r="I370" s="17"/>
      <c r="J370" s="17"/>
      <c r="K370" s="33"/>
      <c r="L370" s="33"/>
      <c r="M370" s="29"/>
    </row>
    <row r="371" spans="1:13" ht="13.5" customHeight="1">
      <c r="A371" s="147"/>
      <c r="B371" s="165"/>
      <c r="C371" s="117"/>
      <c r="D371" s="74" t="s">
        <v>304</v>
      </c>
      <c r="E371" s="75">
        <v>0</v>
      </c>
      <c r="F371" s="75">
        <v>0</v>
      </c>
      <c r="G371" s="76">
        <v>0</v>
      </c>
      <c r="H371" s="80">
        <v>0</v>
      </c>
      <c r="I371" s="17"/>
      <c r="J371" s="17"/>
      <c r="K371" s="33"/>
      <c r="L371" s="33"/>
      <c r="M371" s="29"/>
    </row>
    <row r="372" spans="1:13" ht="13.5" customHeight="1">
      <c r="A372" s="314"/>
      <c r="B372" s="309"/>
      <c r="C372" s="577"/>
      <c r="D372" s="578" t="s">
        <v>144</v>
      </c>
      <c r="E372" s="310">
        <f>E8+E13+E18+E44+E64+E81+E153+E189+E203+E224+E279+E310+E359+E169+E262+E366+E333+E162</f>
        <v>67564654</v>
      </c>
      <c r="F372" s="310">
        <f>F8+F13+F18+F44+F64+F81+F153+F189+F203+F224+F279+F310+F359+F169+F262+F366+F162+F333</f>
        <v>67355278</v>
      </c>
      <c r="G372" s="331">
        <f>G8+G13+G18+G44+G64+G81+G153+G189+G203+G224+G279+G310+G359+G169+G262+G162+G333</f>
        <v>34875312.82</v>
      </c>
      <c r="H372" s="313">
        <f>G372/F372*100</f>
        <v>51.77814397856096</v>
      </c>
      <c r="I372" s="16"/>
      <c r="J372" s="16"/>
      <c r="K372" s="28"/>
      <c r="L372" s="28"/>
      <c r="M372" s="29"/>
    </row>
    <row r="373" spans="1:13" ht="13.5" customHeight="1">
      <c r="A373" s="580"/>
      <c r="B373" s="576"/>
      <c r="C373" s="577"/>
      <c r="D373" s="578" t="s">
        <v>297</v>
      </c>
      <c r="E373" s="310">
        <f>E372-E374</f>
        <v>60722273</v>
      </c>
      <c r="F373" s="310">
        <f>F372-F374</f>
        <v>61485481</v>
      </c>
      <c r="G373" s="331">
        <f>G372-G374</f>
        <v>34251592.82</v>
      </c>
      <c r="H373" s="313">
        <f>G373/F373*100</f>
        <v>55.70679819517066</v>
      </c>
      <c r="I373" s="16"/>
      <c r="J373" s="16"/>
      <c r="K373" s="28"/>
      <c r="L373" s="28"/>
      <c r="M373" s="29"/>
    </row>
    <row r="374" spans="1:13" ht="13.5" customHeight="1">
      <c r="A374" s="585"/>
      <c r="B374" s="601"/>
      <c r="C374" s="615"/>
      <c r="D374" s="579" t="s">
        <v>298</v>
      </c>
      <c r="E374" s="563">
        <f>E19+E45+E65+E82+E204+E280+E311+E360+E367</f>
        <v>6842381</v>
      </c>
      <c r="F374" s="563">
        <f>F19+F45+F82+F204+F360+F190+F367+F65+F154+F225+F263+F280+F311</f>
        <v>5869797</v>
      </c>
      <c r="G374" s="531">
        <f>G19+G45+G65+G82+G154+G190+G204+G225+G263+G280+G311+G360+G367</f>
        <v>623720</v>
      </c>
      <c r="H374" s="530">
        <f>G374/F374*100</f>
        <v>10.625921134921702</v>
      </c>
      <c r="I374" s="16"/>
      <c r="J374" s="16"/>
      <c r="K374" s="28"/>
      <c r="L374" s="28"/>
      <c r="M374" s="29"/>
    </row>
    <row r="375" spans="1:13" ht="13.5" customHeight="1">
      <c r="A375" s="232"/>
      <c r="B375" s="232"/>
      <c r="C375" s="232"/>
      <c r="D375" s="232"/>
      <c r="E375" s="233"/>
      <c r="F375" s="234"/>
      <c r="G375" s="235"/>
      <c r="H375" s="236"/>
      <c r="I375" s="17"/>
      <c r="J375" s="17"/>
      <c r="K375" s="33"/>
      <c r="L375" s="33"/>
      <c r="M375" s="29"/>
    </row>
    <row r="376" spans="1:13" ht="13.5" customHeight="1">
      <c r="A376" s="232"/>
      <c r="B376" s="232"/>
      <c r="C376" s="232"/>
      <c r="D376" s="232"/>
      <c r="E376" s="237"/>
      <c r="F376" s="237"/>
      <c r="G376" s="238"/>
      <c r="H376" s="239"/>
      <c r="I376" s="17"/>
      <c r="J376" s="17"/>
      <c r="K376" s="33"/>
      <c r="L376" s="33"/>
      <c r="M376" s="29"/>
    </row>
    <row r="377" spans="1:13" ht="13.5" customHeight="1">
      <c r="A377" s="232"/>
      <c r="B377" s="232"/>
      <c r="C377" s="232"/>
      <c r="D377" s="232"/>
      <c r="E377" s="237"/>
      <c r="F377" s="237"/>
      <c r="G377" s="238"/>
      <c r="H377" s="239"/>
      <c r="I377" s="17"/>
      <c r="J377" s="17"/>
      <c r="K377" s="33"/>
      <c r="L377" s="33"/>
      <c r="M377" s="29"/>
    </row>
    <row r="378" spans="1:13" ht="13.5" customHeight="1">
      <c r="A378" s="232"/>
      <c r="B378" s="232"/>
      <c r="C378" s="232"/>
      <c r="D378" s="232"/>
      <c r="E378" s="237"/>
      <c r="F378" s="237"/>
      <c r="G378" s="241"/>
      <c r="H378" s="239"/>
      <c r="I378" s="17"/>
      <c r="J378" s="17"/>
      <c r="K378" s="33"/>
      <c r="L378" s="33"/>
      <c r="M378" s="29"/>
    </row>
    <row r="379" spans="1:13" ht="13.5" customHeight="1">
      <c r="A379" s="232"/>
      <c r="B379" s="232"/>
      <c r="C379" s="232"/>
      <c r="D379" s="232"/>
      <c r="E379" s="233"/>
      <c r="F379" s="237"/>
      <c r="G379" s="241"/>
      <c r="H379" s="239"/>
      <c r="I379" s="17"/>
      <c r="J379" s="17"/>
      <c r="K379" s="33"/>
      <c r="L379" s="33"/>
      <c r="M379" s="29"/>
    </row>
    <row r="380" spans="1:13" ht="13.5" customHeight="1">
      <c r="A380" s="232"/>
      <c r="B380" s="232"/>
      <c r="C380" s="232"/>
      <c r="D380" s="232"/>
      <c r="E380" s="233"/>
      <c r="F380" s="240"/>
      <c r="G380" s="241"/>
      <c r="H380" s="239"/>
      <c r="I380" s="17"/>
      <c r="J380" s="17"/>
      <c r="K380" s="33"/>
      <c r="L380" s="33"/>
      <c r="M380" s="29"/>
    </row>
    <row r="381" spans="1:13" ht="13.5" customHeight="1">
      <c r="A381" s="232"/>
      <c r="B381" s="232"/>
      <c r="C381" s="232"/>
      <c r="D381" s="232"/>
      <c r="E381" s="233"/>
      <c r="F381" s="240"/>
      <c r="G381" s="241"/>
      <c r="H381" s="239"/>
      <c r="I381" s="17"/>
      <c r="J381" s="17"/>
      <c r="K381" s="33"/>
      <c r="L381" s="33"/>
      <c r="M381" s="29"/>
    </row>
    <row r="382" spans="1:13" ht="13.5" customHeight="1">
      <c r="A382" s="232"/>
      <c r="B382" s="232"/>
      <c r="C382" s="232"/>
      <c r="D382" s="232"/>
      <c r="E382" s="233"/>
      <c r="F382" s="240"/>
      <c r="G382" s="241"/>
      <c r="H382" s="239"/>
      <c r="I382" s="17"/>
      <c r="J382" s="17"/>
      <c r="K382" s="33"/>
      <c r="L382" s="33"/>
      <c r="M382" s="29"/>
    </row>
    <row r="383" spans="1:13" ht="13.5" customHeight="1">
      <c r="A383" s="232"/>
      <c r="B383" s="232"/>
      <c r="C383" s="232"/>
      <c r="D383" s="232"/>
      <c r="E383" s="233"/>
      <c r="F383" s="240"/>
      <c r="G383" s="241"/>
      <c r="H383" s="239"/>
      <c r="I383" s="17"/>
      <c r="J383" s="17"/>
      <c r="K383" s="33"/>
      <c r="L383" s="33"/>
      <c r="M383" s="29"/>
    </row>
    <row r="384" spans="1:13" ht="13.5" customHeight="1">
      <c r="A384" s="232"/>
      <c r="B384" s="232"/>
      <c r="C384" s="232"/>
      <c r="D384" s="232"/>
      <c r="E384" s="233"/>
      <c r="F384" s="240"/>
      <c r="G384" s="241"/>
      <c r="H384" s="239"/>
      <c r="I384" s="17"/>
      <c r="J384" s="17"/>
      <c r="K384" s="33"/>
      <c r="L384" s="33"/>
      <c r="M384" s="29"/>
    </row>
    <row r="385" spans="1:13" ht="13.5" customHeight="1">
      <c r="A385" s="232"/>
      <c r="B385" s="232"/>
      <c r="C385" s="232"/>
      <c r="D385" s="232"/>
      <c r="E385" s="233"/>
      <c r="F385" s="240"/>
      <c r="G385" s="241"/>
      <c r="H385" s="239"/>
      <c r="I385" s="17"/>
      <c r="J385" s="17"/>
      <c r="K385" s="33"/>
      <c r="L385" s="33"/>
      <c r="M385" s="29"/>
    </row>
    <row r="386" spans="1:13" ht="13.5" customHeight="1">
      <c r="A386" s="232"/>
      <c r="B386" s="232"/>
      <c r="C386" s="232"/>
      <c r="D386" s="232"/>
      <c r="E386" s="233"/>
      <c r="F386" s="240"/>
      <c r="G386" s="241"/>
      <c r="H386" s="239"/>
      <c r="I386" s="17"/>
      <c r="J386" s="17"/>
      <c r="K386" s="33"/>
      <c r="L386" s="33"/>
      <c r="M386" s="29"/>
    </row>
    <row r="387" spans="1:13" ht="13.5" customHeight="1">
      <c r="A387" s="232"/>
      <c r="B387" s="232"/>
      <c r="C387" s="232"/>
      <c r="D387" s="232"/>
      <c r="E387" s="233"/>
      <c r="F387" s="240"/>
      <c r="G387" s="241"/>
      <c r="H387" s="239"/>
      <c r="I387" s="17"/>
      <c r="J387" s="17"/>
      <c r="K387" s="33"/>
      <c r="L387" s="33"/>
      <c r="M387" s="29"/>
    </row>
    <row r="388" spans="1:13" ht="13.5" customHeight="1">
      <c r="A388" s="232"/>
      <c r="B388" s="232"/>
      <c r="C388" s="232"/>
      <c r="D388" s="232"/>
      <c r="E388" s="233"/>
      <c r="F388" s="240"/>
      <c r="G388" s="241"/>
      <c r="H388" s="239"/>
      <c r="I388" s="17"/>
      <c r="J388" s="17"/>
      <c r="K388" s="33"/>
      <c r="L388" s="33"/>
      <c r="M388" s="29"/>
    </row>
    <row r="389" spans="1:13" ht="13.5" customHeight="1">
      <c r="A389" s="232"/>
      <c r="B389" s="232"/>
      <c r="C389" s="232"/>
      <c r="D389" s="232"/>
      <c r="E389" s="233"/>
      <c r="F389" s="240"/>
      <c r="G389" s="241"/>
      <c r="H389" s="239"/>
      <c r="I389" s="17"/>
      <c r="J389" s="17"/>
      <c r="K389" s="33"/>
      <c r="L389" s="33"/>
      <c r="M389" s="29"/>
    </row>
    <row r="390" spans="1:13" ht="13.5" customHeight="1">
      <c r="A390" s="232"/>
      <c r="B390" s="232"/>
      <c r="C390" s="232"/>
      <c r="D390" s="232"/>
      <c r="E390" s="233"/>
      <c r="F390" s="240"/>
      <c r="G390" s="241"/>
      <c r="H390" s="239"/>
      <c r="I390" s="17"/>
      <c r="J390" s="17"/>
      <c r="K390" s="33"/>
      <c r="L390" s="33"/>
      <c r="M390" s="29"/>
    </row>
    <row r="391" spans="1:13" ht="13.5" customHeight="1">
      <c r="A391" s="232"/>
      <c r="B391" s="232"/>
      <c r="C391" s="232"/>
      <c r="D391" s="232"/>
      <c r="E391" s="233"/>
      <c r="F391" s="240"/>
      <c r="G391" s="241"/>
      <c r="H391" s="239"/>
      <c r="I391" s="17"/>
      <c r="J391" s="17"/>
      <c r="K391" s="33"/>
      <c r="L391" s="33"/>
      <c r="M391" s="29"/>
    </row>
    <row r="392" spans="1:13" ht="13.5" customHeight="1">
      <c r="A392" s="232"/>
      <c r="B392" s="232"/>
      <c r="C392" s="232"/>
      <c r="D392" s="232"/>
      <c r="E392" s="233"/>
      <c r="F392" s="240"/>
      <c r="G392" s="241"/>
      <c r="H392" s="239"/>
      <c r="I392" s="17"/>
      <c r="J392" s="17"/>
      <c r="K392" s="33"/>
      <c r="L392" s="33"/>
      <c r="M392" s="29"/>
    </row>
    <row r="393" spans="1:13" ht="13.5" customHeight="1">
      <c r="A393" s="232"/>
      <c r="B393" s="232"/>
      <c r="C393" s="232"/>
      <c r="D393" s="232"/>
      <c r="E393" s="233"/>
      <c r="F393" s="240"/>
      <c r="G393" s="241"/>
      <c r="H393" s="239"/>
      <c r="I393" s="17"/>
      <c r="J393" s="17"/>
      <c r="K393" s="33"/>
      <c r="L393" s="33"/>
      <c r="M393" s="29"/>
    </row>
    <row r="394" spans="1:13" ht="13.5" customHeight="1">
      <c r="A394" s="232"/>
      <c r="B394" s="232"/>
      <c r="C394" s="232"/>
      <c r="D394" s="232"/>
      <c r="E394" s="233"/>
      <c r="F394" s="240"/>
      <c r="G394" s="241"/>
      <c r="H394" s="239"/>
      <c r="I394" s="17"/>
      <c r="J394" s="17"/>
      <c r="K394" s="33"/>
      <c r="L394" s="33"/>
      <c r="M394" s="29"/>
    </row>
    <row r="395" spans="1:13" ht="13.5" customHeight="1">
      <c r="A395" s="232"/>
      <c r="B395" s="232"/>
      <c r="C395" s="232"/>
      <c r="D395" s="232"/>
      <c r="E395" s="233"/>
      <c r="F395" s="240"/>
      <c r="G395" s="241"/>
      <c r="H395" s="239"/>
      <c r="I395" s="17"/>
      <c r="J395" s="17"/>
      <c r="K395" s="33"/>
      <c r="L395" s="33"/>
      <c r="M395" s="29"/>
    </row>
    <row r="396" spans="1:13" ht="13.5" customHeight="1">
      <c r="A396" s="232"/>
      <c r="B396" s="232"/>
      <c r="C396" s="232"/>
      <c r="D396" s="232"/>
      <c r="E396" s="233"/>
      <c r="F396" s="240"/>
      <c r="G396" s="241"/>
      <c r="H396" s="239"/>
      <c r="I396" s="17"/>
      <c r="J396" s="17"/>
      <c r="K396" s="33"/>
      <c r="L396" s="33"/>
      <c r="M396" s="29"/>
    </row>
    <row r="397" spans="1:13" ht="13.5" customHeight="1">
      <c r="A397" s="232"/>
      <c r="B397" s="232"/>
      <c r="C397" s="232"/>
      <c r="D397" s="232"/>
      <c r="E397" s="233"/>
      <c r="F397" s="240"/>
      <c r="G397" s="241"/>
      <c r="H397" s="239"/>
      <c r="I397" s="17"/>
      <c r="J397" s="17"/>
      <c r="K397" s="33"/>
      <c r="L397" s="33"/>
      <c r="M397" s="29"/>
    </row>
    <row r="398" spans="1:13" ht="13.5" customHeight="1">
      <c r="A398" s="232"/>
      <c r="B398" s="232"/>
      <c r="C398" s="232"/>
      <c r="D398" s="232"/>
      <c r="E398" s="233"/>
      <c r="F398" s="240"/>
      <c r="G398" s="241"/>
      <c r="H398" s="239"/>
      <c r="I398" s="17"/>
      <c r="J398" s="17"/>
      <c r="K398" s="33"/>
      <c r="L398" s="33"/>
      <c r="M398" s="29"/>
    </row>
    <row r="399" spans="1:13" ht="13.5" customHeight="1">
      <c r="A399" s="232"/>
      <c r="B399" s="232"/>
      <c r="C399" s="232"/>
      <c r="D399" s="232"/>
      <c r="E399" s="233"/>
      <c r="F399" s="240"/>
      <c r="G399" s="241"/>
      <c r="H399" s="239"/>
      <c r="I399" s="17"/>
      <c r="J399" s="17"/>
      <c r="K399" s="33"/>
      <c r="L399" s="33"/>
      <c r="M399" s="29"/>
    </row>
    <row r="400" spans="1:13" ht="13.5" customHeight="1">
      <c r="A400" s="232"/>
      <c r="B400" s="232"/>
      <c r="C400" s="232"/>
      <c r="D400" s="232"/>
      <c r="E400" s="233"/>
      <c r="F400" s="240"/>
      <c r="G400" s="241"/>
      <c r="H400" s="239"/>
      <c r="I400" s="17"/>
      <c r="J400" s="17"/>
      <c r="K400" s="33"/>
      <c r="L400" s="33"/>
      <c r="M400" s="29"/>
    </row>
    <row r="401" spans="1:13" ht="13.5" customHeight="1">
      <c r="A401" s="232"/>
      <c r="B401" s="232"/>
      <c r="C401" s="232"/>
      <c r="D401" s="232"/>
      <c r="E401" s="233"/>
      <c r="F401" s="240"/>
      <c r="G401" s="241"/>
      <c r="H401" s="239"/>
      <c r="I401" s="17"/>
      <c r="J401" s="17"/>
      <c r="K401" s="33"/>
      <c r="L401" s="33"/>
      <c r="M401" s="29"/>
    </row>
    <row r="402" spans="1:13" ht="13.5" customHeight="1">
      <c r="A402" s="232"/>
      <c r="B402" s="232"/>
      <c r="C402" s="232"/>
      <c r="D402" s="232"/>
      <c r="E402" s="233"/>
      <c r="F402" s="240"/>
      <c r="G402" s="241"/>
      <c r="H402" s="239"/>
      <c r="I402" s="17"/>
      <c r="J402" s="17"/>
      <c r="K402" s="33"/>
      <c r="L402" s="33"/>
      <c r="M402" s="29"/>
    </row>
    <row r="403" spans="1:13" ht="13.5" customHeight="1">
      <c r="A403" s="232"/>
      <c r="B403" s="232"/>
      <c r="C403" s="232"/>
      <c r="D403" s="232"/>
      <c r="E403" s="233"/>
      <c r="F403" s="240"/>
      <c r="G403" s="241"/>
      <c r="H403" s="239"/>
      <c r="I403" s="17"/>
      <c r="J403" s="17"/>
      <c r="K403" s="33"/>
      <c r="L403" s="33"/>
      <c r="M403" s="29"/>
    </row>
    <row r="404" spans="1:13" ht="13.5" customHeight="1">
      <c r="A404" s="232"/>
      <c r="B404" s="232"/>
      <c r="C404" s="232"/>
      <c r="D404" s="232"/>
      <c r="E404" s="233"/>
      <c r="F404" s="240"/>
      <c r="G404" s="241"/>
      <c r="H404" s="239"/>
      <c r="I404" s="17"/>
      <c r="J404" s="17"/>
      <c r="K404" s="33"/>
      <c r="L404" s="33"/>
      <c r="M404" s="29"/>
    </row>
    <row r="405" spans="1:13" ht="13.5" customHeight="1">
      <c r="A405" s="232"/>
      <c r="B405" s="232"/>
      <c r="C405" s="232"/>
      <c r="D405" s="232"/>
      <c r="E405" s="233"/>
      <c r="F405" s="240"/>
      <c r="G405" s="241"/>
      <c r="H405" s="239"/>
      <c r="I405" s="17"/>
      <c r="J405" s="17"/>
      <c r="K405" s="33"/>
      <c r="L405" s="33"/>
      <c r="M405" s="29"/>
    </row>
    <row r="406" spans="1:13" ht="13.5" customHeight="1">
      <c r="A406" s="232"/>
      <c r="B406" s="232"/>
      <c r="C406" s="232"/>
      <c r="D406" s="232"/>
      <c r="E406" s="233"/>
      <c r="F406" s="240"/>
      <c r="G406" s="241"/>
      <c r="H406" s="239"/>
      <c r="I406" s="17"/>
      <c r="J406" s="17"/>
      <c r="K406" s="33"/>
      <c r="L406" s="33"/>
      <c r="M406" s="29"/>
    </row>
    <row r="407" spans="1:13" ht="13.5" customHeight="1">
      <c r="A407" s="232"/>
      <c r="B407" s="232"/>
      <c r="C407" s="232"/>
      <c r="D407" s="232"/>
      <c r="E407" s="233"/>
      <c r="F407" s="240"/>
      <c r="G407" s="241"/>
      <c r="H407" s="239"/>
      <c r="I407" s="17"/>
      <c r="J407" s="17"/>
      <c r="K407" s="33"/>
      <c r="L407" s="33"/>
      <c r="M407" s="29"/>
    </row>
    <row r="408" spans="1:13" ht="13.5" customHeight="1">
      <c r="A408" s="232"/>
      <c r="B408" s="232"/>
      <c r="C408" s="232"/>
      <c r="D408" s="232"/>
      <c r="E408" s="233"/>
      <c r="F408" s="240"/>
      <c r="G408" s="241"/>
      <c r="H408" s="239"/>
      <c r="I408" s="17"/>
      <c r="J408" s="17"/>
      <c r="K408" s="33"/>
      <c r="L408" s="33"/>
      <c r="M408" s="29"/>
    </row>
    <row r="409" spans="1:13" ht="13.5" customHeight="1">
      <c r="A409" s="232"/>
      <c r="B409" s="232"/>
      <c r="C409" s="232"/>
      <c r="D409" s="232"/>
      <c r="E409" s="233"/>
      <c r="F409" s="240"/>
      <c r="G409" s="241"/>
      <c r="H409" s="239"/>
      <c r="I409" s="17"/>
      <c r="J409" s="17"/>
      <c r="K409" s="33"/>
      <c r="L409" s="33"/>
      <c r="M409" s="29"/>
    </row>
    <row r="410" spans="1:13" ht="13.5" customHeight="1">
      <c r="A410" s="232"/>
      <c r="B410" s="232"/>
      <c r="C410" s="232"/>
      <c r="D410" s="232"/>
      <c r="E410" s="233"/>
      <c r="F410" s="240"/>
      <c r="G410" s="241"/>
      <c r="H410" s="239"/>
      <c r="I410" s="17"/>
      <c r="J410" s="17"/>
      <c r="K410" s="33"/>
      <c r="L410" s="33"/>
      <c r="M410" s="29"/>
    </row>
    <row r="411" spans="1:13" ht="13.5" customHeight="1">
      <c r="A411" s="232"/>
      <c r="B411" s="232"/>
      <c r="C411" s="232"/>
      <c r="D411" s="232"/>
      <c r="E411" s="233"/>
      <c r="F411" s="240"/>
      <c r="G411" s="241"/>
      <c r="H411" s="239"/>
      <c r="I411" s="17"/>
      <c r="J411" s="17"/>
      <c r="K411" s="33"/>
      <c r="L411" s="33"/>
      <c r="M411" s="29"/>
    </row>
    <row r="412" spans="1:13" ht="13.5" customHeight="1">
      <c r="A412" s="232"/>
      <c r="B412" s="232"/>
      <c r="C412" s="232"/>
      <c r="D412" s="232"/>
      <c r="E412" s="233"/>
      <c r="F412" s="240"/>
      <c r="G412" s="241"/>
      <c r="H412" s="239"/>
      <c r="I412" s="17"/>
      <c r="J412" s="17"/>
      <c r="K412" s="33"/>
      <c r="L412" s="33"/>
      <c r="M412" s="29"/>
    </row>
    <row r="413" spans="1:13" ht="13.5" customHeight="1">
      <c r="A413" s="232"/>
      <c r="B413" s="232"/>
      <c r="C413" s="232"/>
      <c r="D413" s="232"/>
      <c r="E413" s="233" t="s">
        <v>499</v>
      </c>
      <c r="F413" s="240"/>
      <c r="G413" s="241"/>
      <c r="H413" s="239"/>
      <c r="I413" s="17"/>
      <c r="J413" s="17"/>
      <c r="K413" s="33"/>
      <c r="L413" s="33"/>
      <c r="M413" s="29"/>
    </row>
    <row r="414" spans="1:13" ht="13.5" customHeight="1">
      <c r="A414" s="232"/>
      <c r="B414" s="232"/>
      <c r="C414" s="232"/>
      <c r="D414" s="232"/>
      <c r="E414" s="233"/>
      <c r="F414" s="240"/>
      <c r="G414" s="241"/>
      <c r="H414" s="239"/>
      <c r="I414" s="17"/>
      <c r="J414" s="17"/>
      <c r="K414" s="33"/>
      <c r="L414" s="33"/>
      <c r="M414" s="29"/>
    </row>
    <row r="415" spans="1:71" s="46" customFormat="1" ht="13.5" customHeight="1">
      <c r="A415" s="232"/>
      <c r="B415" s="232"/>
      <c r="C415" s="232"/>
      <c r="D415" s="232"/>
      <c r="E415" s="236"/>
      <c r="F415" s="108" t="s">
        <v>110</v>
      </c>
      <c r="G415" s="108"/>
      <c r="H415" s="110"/>
      <c r="I415" s="234"/>
      <c r="J415" s="234"/>
      <c r="K415" s="45"/>
      <c r="L415" s="45"/>
      <c r="M415" s="647"/>
      <c r="N415" s="336"/>
      <c r="O415" s="336"/>
      <c r="P415" s="336"/>
      <c r="Q415" s="336"/>
      <c r="R415" s="336"/>
      <c r="S415" s="336"/>
      <c r="T415" s="336"/>
      <c r="U415" s="336"/>
      <c r="V415" s="336"/>
      <c r="W415" s="336"/>
      <c r="X415" s="336"/>
      <c r="Y415" s="336"/>
      <c r="Z415" s="336"/>
      <c r="AA415" s="336"/>
      <c r="AB415" s="336"/>
      <c r="AC415" s="336"/>
      <c r="AD415" s="336"/>
      <c r="AE415" s="336"/>
      <c r="AF415" s="336"/>
      <c r="AG415" s="336"/>
      <c r="AH415" s="336"/>
      <c r="AI415" s="336"/>
      <c r="AJ415" s="336"/>
      <c r="AK415" s="336"/>
      <c r="AL415" s="336"/>
      <c r="AM415" s="336"/>
      <c r="AN415" s="336"/>
      <c r="AO415" s="336"/>
      <c r="AP415" s="336"/>
      <c r="AQ415" s="336"/>
      <c r="AR415" s="336"/>
      <c r="AS415" s="336"/>
      <c r="AT415" s="336"/>
      <c r="AU415" s="336"/>
      <c r="AV415" s="336"/>
      <c r="AW415" s="336"/>
      <c r="AX415" s="336"/>
      <c r="AY415" s="336"/>
      <c r="AZ415" s="336"/>
      <c r="BA415" s="336"/>
      <c r="BB415" s="336"/>
      <c r="BC415" s="336"/>
      <c r="BD415" s="336"/>
      <c r="BE415" s="336"/>
      <c r="BF415" s="336"/>
      <c r="BG415" s="336"/>
      <c r="BH415" s="336"/>
      <c r="BI415" s="336"/>
      <c r="BJ415" s="336"/>
      <c r="BK415" s="336"/>
      <c r="BL415" s="336"/>
      <c r="BM415" s="336"/>
      <c r="BN415" s="336"/>
      <c r="BO415" s="336"/>
      <c r="BP415" s="336"/>
      <c r="BQ415" s="336"/>
      <c r="BR415" s="336"/>
      <c r="BS415" s="336"/>
    </row>
    <row r="416" spans="1:71" s="46" customFormat="1" ht="13.5" customHeight="1">
      <c r="A416" s="232"/>
      <c r="B416" s="232"/>
      <c r="C416" s="232"/>
      <c r="D416" s="232"/>
      <c r="E416" s="236"/>
      <c r="F416" s="108" t="s">
        <v>121</v>
      </c>
      <c r="G416" s="108"/>
      <c r="H416" s="110"/>
      <c r="I416" s="234"/>
      <c r="J416" s="234"/>
      <c r="K416" s="45"/>
      <c r="L416" s="45"/>
      <c r="M416" s="647"/>
      <c r="N416" s="336"/>
      <c r="O416" s="336"/>
      <c r="P416" s="336"/>
      <c r="Q416" s="336"/>
      <c r="R416" s="336"/>
      <c r="S416" s="336"/>
      <c r="T416" s="336"/>
      <c r="U416" s="336"/>
      <c r="V416" s="336"/>
      <c r="W416" s="336"/>
      <c r="X416" s="336"/>
      <c r="Y416" s="336"/>
      <c r="Z416" s="336"/>
      <c r="AA416" s="336"/>
      <c r="AB416" s="336"/>
      <c r="AC416" s="336"/>
      <c r="AD416" s="336"/>
      <c r="AE416" s="336"/>
      <c r="AF416" s="336"/>
      <c r="AG416" s="336"/>
      <c r="AH416" s="336"/>
      <c r="AI416" s="336"/>
      <c r="AJ416" s="336"/>
      <c r="AK416" s="336"/>
      <c r="AL416" s="336"/>
      <c r="AM416" s="336"/>
      <c r="AN416" s="336"/>
      <c r="AO416" s="336"/>
      <c r="AP416" s="336"/>
      <c r="AQ416" s="336"/>
      <c r="AR416" s="336"/>
      <c r="AS416" s="336"/>
      <c r="AT416" s="336"/>
      <c r="AU416" s="336"/>
      <c r="AV416" s="336"/>
      <c r="AW416" s="336"/>
      <c r="AX416" s="336"/>
      <c r="AY416" s="336"/>
      <c r="AZ416" s="336"/>
      <c r="BA416" s="336"/>
      <c r="BB416" s="336"/>
      <c r="BC416" s="336"/>
      <c r="BD416" s="336"/>
      <c r="BE416" s="336"/>
      <c r="BF416" s="336"/>
      <c r="BG416" s="336"/>
      <c r="BH416" s="336"/>
      <c r="BI416" s="336"/>
      <c r="BJ416" s="336"/>
      <c r="BK416" s="336"/>
      <c r="BL416" s="336"/>
      <c r="BM416" s="336"/>
      <c r="BN416" s="336"/>
      <c r="BO416" s="336"/>
      <c r="BP416" s="336"/>
      <c r="BQ416" s="336"/>
      <c r="BR416" s="336"/>
      <c r="BS416" s="336"/>
    </row>
    <row r="417" spans="1:71" s="46" customFormat="1" ht="13.5" customHeight="1">
      <c r="A417" s="232"/>
      <c r="B417" s="232"/>
      <c r="C417" s="232"/>
      <c r="D417" s="232"/>
      <c r="E417" s="236"/>
      <c r="F417" s="47" t="s">
        <v>407</v>
      </c>
      <c r="G417" s="47"/>
      <c r="H417" s="48"/>
      <c r="I417" s="234"/>
      <c r="J417" s="234"/>
      <c r="K417" s="45"/>
      <c r="L417" s="45"/>
      <c r="M417" s="647"/>
      <c r="N417" s="336"/>
      <c r="O417" s="336"/>
      <c r="P417" s="336"/>
      <c r="Q417" s="336"/>
      <c r="R417" s="336"/>
      <c r="S417" s="336"/>
      <c r="T417" s="336"/>
      <c r="U417" s="336"/>
      <c r="V417" s="336"/>
      <c r="W417" s="336"/>
      <c r="X417" s="336"/>
      <c r="Y417" s="336"/>
      <c r="Z417" s="336"/>
      <c r="AA417" s="336"/>
      <c r="AB417" s="336"/>
      <c r="AC417" s="336"/>
      <c r="AD417" s="336"/>
      <c r="AE417" s="336"/>
      <c r="AF417" s="336"/>
      <c r="AG417" s="336"/>
      <c r="AH417" s="336"/>
      <c r="AI417" s="336"/>
      <c r="AJ417" s="336"/>
      <c r="AK417" s="336"/>
      <c r="AL417" s="336"/>
      <c r="AM417" s="336"/>
      <c r="AN417" s="336"/>
      <c r="AO417" s="336"/>
      <c r="AP417" s="336"/>
      <c r="AQ417" s="336"/>
      <c r="AR417" s="336"/>
      <c r="AS417" s="336"/>
      <c r="AT417" s="336"/>
      <c r="AU417" s="336"/>
      <c r="AV417" s="336"/>
      <c r="AW417" s="336"/>
      <c r="AX417" s="336"/>
      <c r="AY417" s="336"/>
      <c r="AZ417" s="336"/>
      <c r="BA417" s="336"/>
      <c r="BB417" s="336"/>
      <c r="BC417" s="336"/>
      <c r="BD417" s="336"/>
      <c r="BE417" s="336"/>
      <c r="BF417" s="336"/>
      <c r="BG417" s="336"/>
      <c r="BH417" s="336"/>
      <c r="BI417" s="336"/>
      <c r="BJ417" s="336"/>
      <c r="BK417" s="336"/>
      <c r="BL417" s="336"/>
      <c r="BM417" s="336"/>
      <c r="BN417" s="336"/>
      <c r="BO417" s="336"/>
      <c r="BP417" s="336"/>
      <c r="BQ417" s="336"/>
      <c r="BR417" s="336"/>
      <c r="BS417" s="336"/>
    </row>
    <row r="418" spans="1:71" s="377" customFormat="1" ht="13.5" customHeight="1">
      <c r="A418" s="106"/>
      <c r="B418" s="106"/>
      <c r="C418" s="106"/>
      <c r="D418" s="106"/>
      <c r="E418" s="106"/>
      <c r="F418" s="106"/>
      <c r="G418" s="106"/>
      <c r="H418" s="304"/>
      <c r="I418" s="643"/>
      <c r="J418" s="519"/>
      <c r="K418" s="519"/>
      <c r="L418" s="235"/>
      <c r="M418" s="648"/>
      <c r="N418" s="649"/>
      <c r="O418" s="649"/>
      <c r="P418" s="649"/>
      <c r="Q418" s="649"/>
      <c r="R418" s="649"/>
      <c r="S418" s="649"/>
      <c r="T418" s="649"/>
      <c r="U418" s="649"/>
      <c r="V418" s="649"/>
      <c r="W418" s="649"/>
      <c r="X418" s="649"/>
      <c r="Y418" s="649"/>
      <c r="Z418" s="649"/>
      <c r="AA418" s="649"/>
      <c r="AB418" s="649"/>
      <c r="AC418" s="649"/>
      <c r="AD418" s="649"/>
      <c r="AE418" s="649"/>
      <c r="AF418" s="649"/>
      <c r="AG418" s="649"/>
      <c r="AH418" s="649"/>
      <c r="AI418" s="649"/>
      <c r="AJ418" s="649"/>
      <c r="AK418" s="649"/>
      <c r="AL418" s="649"/>
      <c r="AM418" s="649"/>
      <c r="AN418" s="649"/>
      <c r="AO418" s="649"/>
      <c r="AP418" s="649"/>
      <c r="AQ418" s="649"/>
      <c r="AR418" s="649"/>
      <c r="AS418" s="649"/>
      <c r="AT418" s="649"/>
      <c r="AU418" s="649"/>
      <c r="AV418" s="649"/>
      <c r="AW418" s="649"/>
      <c r="AX418" s="649"/>
      <c r="AY418" s="649"/>
      <c r="AZ418" s="649"/>
      <c r="BA418" s="649"/>
      <c r="BB418" s="649"/>
      <c r="BC418" s="649"/>
      <c r="BD418" s="649"/>
      <c r="BE418" s="649"/>
      <c r="BF418" s="649"/>
      <c r="BG418" s="649"/>
      <c r="BH418" s="649"/>
      <c r="BI418" s="649"/>
      <c r="BJ418" s="649"/>
      <c r="BK418" s="649"/>
      <c r="BL418" s="649"/>
      <c r="BM418" s="649"/>
      <c r="BN418" s="649"/>
      <c r="BO418" s="649"/>
      <c r="BP418" s="649"/>
      <c r="BQ418" s="649"/>
      <c r="BR418" s="649"/>
      <c r="BS418" s="649"/>
    </row>
    <row r="419" spans="1:71" s="377" customFormat="1" ht="13.5" customHeight="1">
      <c r="A419" s="106"/>
      <c r="B419" s="280" t="s">
        <v>168</v>
      </c>
      <c r="C419" s="280"/>
      <c r="D419" s="465"/>
      <c r="E419" s="280"/>
      <c r="F419" s="280"/>
      <c r="G419" s="106"/>
      <c r="H419" s="304"/>
      <c r="I419" s="643"/>
      <c r="J419" s="643"/>
      <c r="K419" s="650"/>
      <c r="L419" s="650"/>
      <c r="M419" s="648"/>
      <c r="N419" s="649"/>
      <c r="O419" s="649"/>
      <c r="P419" s="649"/>
      <c r="Q419" s="649"/>
      <c r="R419" s="649"/>
      <c r="S419" s="649"/>
      <c r="T419" s="649"/>
      <c r="U419" s="649"/>
      <c r="V419" s="649"/>
      <c r="W419" s="649"/>
      <c r="X419" s="649"/>
      <c r="Y419" s="649"/>
      <c r="Z419" s="649"/>
      <c r="AA419" s="649"/>
      <c r="AB419" s="649"/>
      <c r="AC419" s="649"/>
      <c r="AD419" s="649"/>
      <c r="AE419" s="649"/>
      <c r="AF419" s="649"/>
      <c r="AG419" s="649"/>
      <c r="AH419" s="649"/>
      <c r="AI419" s="649"/>
      <c r="AJ419" s="649"/>
      <c r="AK419" s="649"/>
      <c r="AL419" s="649"/>
      <c r="AM419" s="649"/>
      <c r="AN419" s="649"/>
      <c r="AO419" s="649"/>
      <c r="AP419" s="649"/>
      <c r="AQ419" s="649"/>
      <c r="AR419" s="649"/>
      <c r="AS419" s="649"/>
      <c r="AT419" s="649"/>
      <c r="AU419" s="649"/>
      <c r="AV419" s="649"/>
      <c r="AW419" s="649"/>
      <c r="AX419" s="649"/>
      <c r="AY419" s="649"/>
      <c r="AZ419" s="649"/>
      <c r="BA419" s="649"/>
      <c r="BB419" s="649"/>
      <c r="BC419" s="649"/>
      <c r="BD419" s="649"/>
      <c r="BE419" s="649"/>
      <c r="BF419" s="649"/>
      <c r="BG419" s="649"/>
      <c r="BH419" s="649"/>
      <c r="BI419" s="649"/>
      <c r="BJ419" s="649"/>
      <c r="BK419" s="649"/>
      <c r="BL419" s="649"/>
      <c r="BM419" s="649"/>
      <c r="BN419" s="649"/>
      <c r="BO419" s="649"/>
      <c r="BP419" s="649"/>
      <c r="BQ419" s="649"/>
      <c r="BR419" s="649"/>
      <c r="BS419" s="649"/>
    </row>
    <row r="420" spans="1:71" s="377" customFormat="1" ht="13.5" customHeight="1">
      <c r="A420" s="106"/>
      <c r="B420" s="106"/>
      <c r="C420" s="106"/>
      <c r="D420" s="465"/>
      <c r="E420" s="106"/>
      <c r="F420" s="106"/>
      <c r="G420" s="286" t="s">
        <v>260</v>
      </c>
      <c r="H420" s="303"/>
      <c r="I420" s="643"/>
      <c r="J420" s="519"/>
      <c r="K420" s="650"/>
      <c r="L420" s="650"/>
      <c r="M420" s="648"/>
      <c r="N420" s="649"/>
      <c r="O420" s="649"/>
      <c r="P420" s="649"/>
      <c r="Q420" s="649"/>
      <c r="R420" s="649"/>
      <c r="S420" s="649"/>
      <c r="T420" s="649"/>
      <c r="U420" s="649"/>
      <c r="V420" s="649"/>
      <c r="W420" s="649"/>
      <c r="X420" s="649"/>
      <c r="Y420" s="649"/>
      <c r="Z420" s="649"/>
      <c r="AA420" s="649"/>
      <c r="AB420" s="649"/>
      <c r="AC420" s="649"/>
      <c r="AD420" s="649"/>
      <c r="AE420" s="649"/>
      <c r="AF420" s="649"/>
      <c r="AG420" s="649"/>
      <c r="AH420" s="649"/>
      <c r="AI420" s="649"/>
      <c r="AJ420" s="649"/>
      <c r="AK420" s="649"/>
      <c r="AL420" s="649"/>
      <c r="AM420" s="649"/>
      <c r="AN420" s="649"/>
      <c r="AO420" s="649"/>
      <c r="AP420" s="649"/>
      <c r="AQ420" s="649"/>
      <c r="AR420" s="649"/>
      <c r="AS420" s="649"/>
      <c r="AT420" s="649"/>
      <c r="AU420" s="649"/>
      <c r="AV420" s="649"/>
      <c r="AW420" s="649"/>
      <c r="AX420" s="649"/>
      <c r="AY420" s="649"/>
      <c r="AZ420" s="649"/>
      <c r="BA420" s="649"/>
      <c r="BB420" s="649"/>
      <c r="BC420" s="649"/>
      <c r="BD420" s="649"/>
      <c r="BE420" s="649"/>
      <c r="BF420" s="649"/>
      <c r="BG420" s="649"/>
      <c r="BH420" s="649"/>
      <c r="BI420" s="649"/>
      <c r="BJ420" s="649"/>
      <c r="BK420" s="649"/>
      <c r="BL420" s="649"/>
      <c r="BM420" s="649"/>
      <c r="BN420" s="649"/>
      <c r="BO420" s="649"/>
      <c r="BP420" s="649"/>
      <c r="BQ420" s="649"/>
      <c r="BR420" s="649"/>
      <c r="BS420" s="649"/>
    </row>
    <row r="421" spans="1:71" s="377" customFormat="1" ht="13.5" customHeight="1">
      <c r="A421" s="52" t="s">
        <v>0</v>
      </c>
      <c r="B421" s="53" t="s">
        <v>1</v>
      </c>
      <c r="C421" s="52" t="s">
        <v>2</v>
      </c>
      <c r="D421" s="53" t="s">
        <v>3</v>
      </c>
      <c r="E421" s="54" t="s">
        <v>165</v>
      </c>
      <c r="F421" s="53" t="s">
        <v>166</v>
      </c>
      <c r="G421" s="55" t="s">
        <v>164</v>
      </c>
      <c r="H421" s="56" t="s">
        <v>173</v>
      </c>
      <c r="I421" s="519"/>
      <c r="J421" s="519"/>
      <c r="K421" s="651"/>
      <c r="L421" s="643"/>
      <c r="M421" s="648"/>
      <c r="N421" s="649"/>
      <c r="O421" s="649"/>
      <c r="P421" s="649"/>
      <c r="Q421" s="649"/>
      <c r="R421" s="649"/>
      <c r="S421" s="649"/>
      <c r="T421" s="649"/>
      <c r="U421" s="649"/>
      <c r="V421" s="649"/>
      <c r="W421" s="649"/>
      <c r="X421" s="649"/>
      <c r="Y421" s="649"/>
      <c r="Z421" s="649"/>
      <c r="AA421" s="649"/>
      <c r="AB421" s="649"/>
      <c r="AC421" s="649"/>
      <c r="AD421" s="649"/>
      <c r="AE421" s="649"/>
      <c r="AF421" s="649"/>
      <c r="AG421" s="649"/>
      <c r="AH421" s="649"/>
      <c r="AI421" s="649"/>
      <c r="AJ421" s="649"/>
      <c r="AK421" s="649"/>
      <c r="AL421" s="649"/>
      <c r="AM421" s="649"/>
      <c r="AN421" s="649"/>
      <c r="AO421" s="649"/>
      <c r="AP421" s="649"/>
      <c r="AQ421" s="649"/>
      <c r="AR421" s="649"/>
      <c r="AS421" s="649"/>
      <c r="AT421" s="649"/>
      <c r="AU421" s="649"/>
      <c r="AV421" s="649"/>
      <c r="AW421" s="649"/>
      <c r="AX421" s="649"/>
      <c r="AY421" s="649"/>
      <c r="AZ421" s="649"/>
      <c r="BA421" s="649"/>
      <c r="BB421" s="649"/>
      <c r="BC421" s="649"/>
      <c r="BD421" s="649"/>
      <c r="BE421" s="649"/>
      <c r="BF421" s="649"/>
      <c r="BG421" s="649"/>
      <c r="BH421" s="649"/>
      <c r="BI421" s="649"/>
      <c r="BJ421" s="649"/>
      <c r="BK421" s="649"/>
      <c r="BL421" s="649"/>
      <c r="BM421" s="649"/>
      <c r="BN421" s="649"/>
      <c r="BO421" s="649"/>
      <c r="BP421" s="649"/>
      <c r="BQ421" s="649"/>
      <c r="BR421" s="649"/>
      <c r="BS421" s="649"/>
    </row>
    <row r="422" spans="1:71" s="46" customFormat="1" ht="13.5" customHeight="1">
      <c r="A422" s="57"/>
      <c r="B422" s="58"/>
      <c r="C422" s="57"/>
      <c r="D422" s="59"/>
      <c r="E422" s="57" t="s">
        <v>152</v>
      </c>
      <c r="F422" s="58" t="s">
        <v>167</v>
      </c>
      <c r="G422" s="60" t="s">
        <v>408</v>
      </c>
      <c r="H422" s="61" t="s">
        <v>171</v>
      </c>
      <c r="I422" s="651"/>
      <c r="J422" s="651"/>
      <c r="K422" s="651"/>
      <c r="L422" s="652"/>
      <c r="M422" s="647"/>
      <c r="N422" s="336"/>
      <c r="O422" s="336"/>
      <c r="P422" s="336"/>
      <c r="Q422" s="336"/>
      <c r="R422" s="336"/>
      <c r="S422" s="336"/>
      <c r="T422" s="336"/>
      <c r="U422" s="336"/>
      <c r="V422" s="336"/>
      <c r="W422" s="336"/>
      <c r="X422" s="336"/>
      <c r="Y422" s="336"/>
      <c r="Z422" s="336"/>
      <c r="AA422" s="336"/>
      <c r="AB422" s="336"/>
      <c r="AC422" s="336"/>
      <c r="AD422" s="336"/>
      <c r="AE422" s="336"/>
      <c r="AF422" s="336"/>
      <c r="AG422" s="336"/>
      <c r="AH422" s="336"/>
      <c r="AI422" s="336"/>
      <c r="AJ422" s="336"/>
      <c r="AK422" s="336"/>
      <c r="AL422" s="336"/>
      <c r="AM422" s="336"/>
      <c r="AN422" s="336"/>
      <c r="AO422" s="336"/>
      <c r="AP422" s="336"/>
      <c r="AQ422" s="336"/>
      <c r="AR422" s="336"/>
      <c r="AS422" s="336"/>
      <c r="AT422" s="336"/>
      <c r="AU422" s="336"/>
      <c r="AV422" s="336"/>
      <c r="AW422" s="336"/>
      <c r="AX422" s="336"/>
      <c r="AY422" s="336"/>
      <c r="AZ422" s="336"/>
      <c r="BA422" s="336"/>
      <c r="BB422" s="336"/>
      <c r="BC422" s="336"/>
      <c r="BD422" s="336"/>
      <c r="BE422" s="336"/>
      <c r="BF422" s="336"/>
      <c r="BG422" s="336"/>
      <c r="BH422" s="336"/>
      <c r="BI422" s="336"/>
      <c r="BJ422" s="336"/>
      <c r="BK422" s="336"/>
      <c r="BL422" s="336"/>
      <c r="BM422" s="336"/>
      <c r="BN422" s="336"/>
      <c r="BO422" s="336"/>
      <c r="BP422" s="336"/>
      <c r="BQ422" s="336"/>
      <c r="BR422" s="336"/>
      <c r="BS422" s="336"/>
    </row>
    <row r="423" spans="1:71" s="46" customFormat="1" ht="13.5" customHeight="1">
      <c r="A423" s="62">
        <v>1</v>
      </c>
      <c r="B423" s="62">
        <v>2</v>
      </c>
      <c r="C423" s="62">
        <v>3</v>
      </c>
      <c r="D423" s="62">
        <v>4</v>
      </c>
      <c r="E423" s="62">
        <v>5</v>
      </c>
      <c r="F423" s="62">
        <v>6</v>
      </c>
      <c r="G423" s="63">
        <v>7</v>
      </c>
      <c r="H423" s="64">
        <v>8</v>
      </c>
      <c r="I423" s="651"/>
      <c r="J423" s="651"/>
      <c r="K423" s="651"/>
      <c r="L423" s="651"/>
      <c r="M423" s="647"/>
      <c r="N423" s="336"/>
      <c r="O423" s="336"/>
      <c r="P423" s="336"/>
      <c r="Q423" s="336"/>
      <c r="R423" s="336"/>
      <c r="S423" s="336"/>
      <c r="T423" s="336"/>
      <c r="U423" s="336"/>
      <c r="V423" s="336"/>
      <c r="W423" s="336"/>
      <c r="X423" s="336"/>
      <c r="Y423" s="336"/>
      <c r="Z423" s="336"/>
      <c r="AA423" s="336"/>
      <c r="AB423" s="336"/>
      <c r="AC423" s="336"/>
      <c r="AD423" s="336"/>
      <c r="AE423" s="336"/>
      <c r="AF423" s="336"/>
      <c r="AG423" s="336"/>
      <c r="AH423" s="336"/>
      <c r="AI423" s="336"/>
      <c r="AJ423" s="336"/>
      <c r="AK423" s="336"/>
      <c r="AL423" s="336"/>
      <c r="AM423" s="336"/>
      <c r="AN423" s="336"/>
      <c r="AO423" s="336"/>
      <c r="AP423" s="336"/>
      <c r="AQ423" s="336"/>
      <c r="AR423" s="336"/>
      <c r="AS423" s="336"/>
      <c r="AT423" s="336"/>
      <c r="AU423" s="336"/>
      <c r="AV423" s="336"/>
      <c r="AW423" s="336"/>
      <c r="AX423" s="336"/>
      <c r="AY423" s="336"/>
      <c r="AZ423" s="336"/>
      <c r="BA423" s="336"/>
      <c r="BB423" s="336"/>
      <c r="BC423" s="336"/>
      <c r="BD423" s="336"/>
      <c r="BE423" s="336"/>
      <c r="BF423" s="336"/>
      <c r="BG423" s="336"/>
      <c r="BH423" s="336"/>
      <c r="BI423" s="336"/>
      <c r="BJ423" s="336"/>
      <c r="BK423" s="336"/>
      <c r="BL423" s="336"/>
      <c r="BM423" s="336"/>
      <c r="BN423" s="336"/>
      <c r="BO423" s="336"/>
      <c r="BP423" s="336"/>
      <c r="BQ423" s="336"/>
      <c r="BR423" s="336"/>
      <c r="BS423" s="336"/>
    </row>
    <row r="424" spans="1:71" s="46" customFormat="1" ht="13.5" customHeight="1">
      <c r="A424" s="653" t="s">
        <v>4</v>
      </c>
      <c r="B424" s="653"/>
      <c r="C424" s="521"/>
      <c r="D424" s="564" t="s">
        <v>5</v>
      </c>
      <c r="E424" s="327">
        <f>E425</f>
        <v>4000</v>
      </c>
      <c r="F424" s="327">
        <f>F425</f>
        <v>4000</v>
      </c>
      <c r="G424" s="313">
        <f>G425</f>
        <v>0</v>
      </c>
      <c r="H424" s="313">
        <f>G424/F424*100</f>
        <v>0</v>
      </c>
      <c r="I424" s="236"/>
      <c r="J424" s="236"/>
      <c r="K424" s="654"/>
      <c r="L424" s="654"/>
      <c r="M424" s="647"/>
      <c r="N424" s="336"/>
      <c r="O424" s="336"/>
      <c r="P424" s="336"/>
      <c r="Q424" s="336"/>
      <c r="R424" s="336"/>
      <c r="S424" s="336"/>
      <c r="T424" s="336"/>
      <c r="U424" s="336"/>
      <c r="V424" s="336"/>
      <c r="W424" s="336"/>
      <c r="X424" s="336"/>
      <c r="Y424" s="336"/>
      <c r="Z424" s="336"/>
      <c r="AA424" s="336"/>
      <c r="AB424" s="336"/>
      <c r="AC424" s="336"/>
      <c r="AD424" s="336"/>
      <c r="AE424" s="336"/>
      <c r="AF424" s="336"/>
      <c r="AG424" s="336"/>
      <c r="AH424" s="336"/>
      <c r="AI424" s="336"/>
      <c r="AJ424" s="336"/>
      <c r="AK424" s="336"/>
      <c r="AL424" s="336"/>
      <c r="AM424" s="336"/>
      <c r="AN424" s="336"/>
      <c r="AO424" s="336"/>
      <c r="AP424" s="336"/>
      <c r="AQ424" s="336"/>
      <c r="AR424" s="336"/>
      <c r="AS424" s="336"/>
      <c r="AT424" s="336"/>
      <c r="AU424" s="336"/>
      <c r="AV424" s="336"/>
      <c r="AW424" s="336"/>
      <c r="AX424" s="336"/>
      <c r="AY424" s="336"/>
      <c r="AZ424" s="336"/>
      <c r="BA424" s="336"/>
      <c r="BB424" s="336"/>
      <c r="BC424" s="336"/>
      <c r="BD424" s="336"/>
      <c r="BE424" s="336"/>
      <c r="BF424" s="336"/>
      <c r="BG424" s="336"/>
      <c r="BH424" s="336"/>
      <c r="BI424" s="336"/>
      <c r="BJ424" s="336"/>
      <c r="BK424" s="336"/>
      <c r="BL424" s="336"/>
      <c r="BM424" s="336"/>
      <c r="BN424" s="336"/>
      <c r="BO424" s="336"/>
      <c r="BP424" s="336"/>
      <c r="BQ424" s="336"/>
      <c r="BR424" s="336"/>
      <c r="BS424" s="336"/>
    </row>
    <row r="425" spans="1:71" s="46" customFormat="1" ht="13.5" customHeight="1">
      <c r="A425" s="655"/>
      <c r="B425" s="338" t="s">
        <v>6</v>
      </c>
      <c r="C425" s="67"/>
      <c r="D425" s="68" t="s">
        <v>7</v>
      </c>
      <c r="E425" s="339">
        <f>E428</f>
        <v>4000</v>
      </c>
      <c r="F425" s="339">
        <f>F428</f>
        <v>4000</v>
      </c>
      <c r="G425" s="70">
        <f>G428</f>
        <v>0</v>
      </c>
      <c r="H425" s="70">
        <f>G425/F425*100</f>
        <v>0</v>
      </c>
      <c r="I425" s="656"/>
      <c r="J425" s="656"/>
      <c r="K425" s="657"/>
      <c r="L425" s="657"/>
      <c r="M425" s="647"/>
      <c r="N425" s="336"/>
      <c r="O425" s="336"/>
      <c r="P425" s="336"/>
      <c r="Q425" s="336"/>
      <c r="R425" s="336"/>
      <c r="S425" s="336"/>
      <c r="T425" s="336"/>
      <c r="U425" s="336"/>
      <c r="V425" s="336"/>
      <c r="W425" s="336"/>
      <c r="X425" s="336"/>
      <c r="Y425" s="336"/>
      <c r="Z425" s="336"/>
      <c r="AA425" s="336"/>
      <c r="AB425" s="336"/>
      <c r="AC425" s="336"/>
      <c r="AD425" s="336"/>
      <c r="AE425" s="336"/>
      <c r="AF425" s="336"/>
      <c r="AG425" s="336"/>
      <c r="AH425" s="336"/>
      <c r="AI425" s="336"/>
      <c r="AJ425" s="336"/>
      <c r="AK425" s="336"/>
      <c r="AL425" s="336"/>
      <c r="AM425" s="336"/>
      <c r="AN425" s="336"/>
      <c r="AO425" s="336"/>
      <c r="AP425" s="336"/>
      <c r="AQ425" s="336"/>
      <c r="AR425" s="336"/>
      <c r="AS425" s="336"/>
      <c r="AT425" s="336"/>
      <c r="AU425" s="336"/>
      <c r="AV425" s="336"/>
      <c r="AW425" s="336"/>
      <c r="AX425" s="336"/>
      <c r="AY425" s="336"/>
      <c r="AZ425" s="336"/>
      <c r="BA425" s="336"/>
      <c r="BB425" s="336"/>
      <c r="BC425" s="336"/>
      <c r="BD425" s="336"/>
      <c r="BE425" s="336"/>
      <c r="BF425" s="336"/>
      <c r="BG425" s="336"/>
      <c r="BH425" s="336"/>
      <c r="BI425" s="336"/>
      <c r="BJ425" s="336"/>
      <c r="BK425" s="336"/>
      <c r="BL425" s="336"/>
      <c r="BM425" s="336"/>
      <c r="BN425" s="336"/>
      <c r="BO425" s="336"/>
      <c r="BP425" s="336"/>
      <c r="BQ425" s="336"/>
      <c r="BR425" s="336"/>
      <c r="BS425" s="336"/>
    </row>
    <row r="426" spans="1:71" s="46" customFormat="1" ht="13.5" customHeight="1">
      <c r="A426" s="351"/>
      <c r="B426" s="351"/>
      <c r="C426" s="73">
        <v>2110</v>
      </c>
      <c r="D426" s="74" t="s">
        <v>8</v>
      </c>
      <c r="E426" s="284"/>
      <c r="F426" s="284"/>
      <c r="G426" s="76"/>
      <c r="H426" s="76"/>
      <c r="I426" s="234"/>
      <c r="J426" s="234"/>
      <c r="K426" s="45"/>
      <c r="L426" s="45"/>
      <c r="M426" s="647"/>
      <c r="N426" s="336"/>
      <c r="O426" s="336"/>
      <c r="P426" s="336"/>
      <c r="Q426" s="336"/>
      <c r="R426" s="336"/>
      <c r="S426" s="336"/>
      <c r="T426" s="336"/>
      <c r="U426" s="336"/>
      <c r="V426" s="336"/>
      <c r="W426" s="336"/>
      <c r="X426" s="336"/>
      <c r="Y426" s="336"/>
      <c r="Z426" s="336"/>
      <c r="AA426" s="336"/>
      <c r="AB426" s="336"/>
      <c r="AC426" s="336"/>
      <c r="AD426" s="336"/>
      <c r="AE426" s="336"/>
      <c r="AF426" s="336"/>
      <c r="AG426" s="336"/>
      <c r="AH426" s="336"/>
      <c r="AI426" s="336"/>
      <c r="AJ426" s="336"/>
      <c r="AK426" s="336"/>
      <c r="AL426" s="336"/>
      <c r="AM426" s="336"/>
      <c r="AN426" s="336"/>
      <c r="AO426" s="336"/>
      <c r="AP426" s="336"/>
      <c r="AQ426" s="336"/>
      <c r="AR426" s="336"/>
      <c r="AS426" s="336"/>
      <c r="AT426" s="336"/>
      <c r="AU426" s="336"/>
      <c r="AV426" s="336"/>
      <c r="AW426" s="336"/>
      <c r="AX426" s="336"/>
      <c r="AY426" s="336"/>
      <c r="AZ426" s="336"/>
      <c r="BA426" s="336"/>
      <c r="BB426" s="336"/>
      <c r="BC426" s="336"/>
      <c r="BD426" s="336"/>
      <c r="BE426" s="336"/>
      <c r="BF426" s="336"/>
      <c r="BG426" s="336"/>
      <c r="BH426" s="336"/>
      <c r="BI426" s="336"/>
      <c r="BJ426" s="336"/>
      <c r="BK426" s="336"/>
      <c r="BL426" s="336"/>
      <c r="BM426" s="336"/>
      <c r="BN426" s="336"/>
      <c r="BO426" s="336"/>
      <c r="BP426" s="336"/>
      <c r="BQ426" s="336"/>
      <c r="BR426" s="336"/>
      <c r="BS426" s="336"/>
    </row>
    <row r="427" spans="1:71" s="46" customFormat="1" ht="13.5" customHeight="1">
      <c r="A427" s="351"/>
      <c r="B427" s="351"/>
      <c r="C427" s="73"/>
      <c r="D427" s="74" t="s">
        <v>271</v>
      </c>
      <c r="E427" s="284"/>
      <c r="F427" s="284"/>
      <c r="G427" s="76"/>
      <c r="H427" s="76"/>
      <c r="I427" s="234"/>
      <c r="J427" s="234"/>
      <c r="K427" s="45"/>
      <c r="L427" s="45"/>
      <c r="M427" s="647"/>
      <c r="N427" s="336"/>
      <c r="O427" s="336"/>
      <c r="P427" s="336"/>
      <c r="Q427" s="336"/>
      <c r="R427" s="336"/>
      <c r="S427" s="336"/>
      <c r="T427" s="336"/>
      <c r="U427" s="336"/>
      <c r="V427" s="336"/>
      <c r="W427" s="336"/>
      <c r="X427" s="336"/>
      <c r="Y427" s="336"/>
      <c r="Z427" s="336"/>
      <c r="AA427" s="336"/>
      <c r="AB427" s="336"/>
      <c r="AC427" s="336"/>
      <c r="AD427" s="336"/>
      <c r="AE427" s="336"/>
      <c r="AF427" s="336"/>
      <c r="AG427" s="336"/>
      <c r="AH427" s="336"/>
      <c r="AI427" s="336"/>
      <c r="AJ427" s="336"/>
      <c r="AK427" s="336"/>
      <c r="AL427" s="336"/>
      <c r="AM427" s="336"/>
      <c r="AN427" s="336"/>
      <c r="AO427" s="336"/>
      <c r="AP427" s="336"/>
      <c r="AQ427" s="336"/>
      <c r="AR427" s="336"/>
      <c r="AS427" s="336"/>
      <c r="AT427" s="336"/>
      <c r="AU427" s="336"/>
      <c r="AV427" s="336"/>
      <c r="AW427" s="336"/>
      <c r="AX427" s="336"/>
      <c r="AY427" s="336"/>
      <c r="AZ427" s="336"/>
      <c r="BA427" s="336"/>
      <c r="BB427" s="336"/>
      <c r="BC427" s="336"/>
      <c r="BD427" s="336"/>
      <c r="BE427" s="336"/>
      <c r="BF427" s="336"/>
      <c r="BG427" s="336"/>
      <c r="BH427" s="336"/>
      <c r="BI427" s="336"/>
      <c r="BJ427" s="336"/>
      <c r="BK427" s="336"/>
      <c r="BL427" s="336"/>
      <c r="BM427" s="336"/>
      <c r="BN427" s="336"/>
      <c r="BO427" s="336"/>
      <c r="BP427" s="336"/>
      <c r="BQ427" s="336"/>
      <c r="BR427" s="336"/>
      <c r="BS427" s="336"/>
    </row>
    <row r="428" spans="1:71" s="46" customFormat="1" ht="13.5" customHeight="1">
      <c r="A428" s="351"/>
      <c r="B428" s="351"/>
      <c r="C428" s="73"/>
      <c r="D428" s="74" t="s">
        <v>270</v>
      </c>
      <c r="E428" s="284">
        <v>4000</v>
      </c>
      <c r="F428" s="284">
        <v>4000</v>
      </c>
      <c r="G428" s="76">
        <v>0</v>
      </c>
      <c r="H428" s="76">
        <f>G428/F428*100</f>
        <v>0</v>
      </c>
      <c r="I428" s="234"/>
      <c r="J428" s="234"/>
      <c r="K428" s="45"/>
      <c r="L428" s="45"/>
      <c r="M428" s="647"/>
      <c r="N428" s="336"/>
      <c r="O428" s="336"/>
      <c r="P428" s="336"/>
      <c r="Q428" s="336"/>
      <c r="R428" s="336"/>
      <c r="S428" s="336"/>
      <c r="T428" s="336"/>
      <c r="U428" s="336"/>
      <c r="V428" s="336"/>
      <c r="W428" s="336"/>
      <c r="X428" s="336"/>
      <c r="Y428" s="336"/>
      <c r="Z428" s="336"/>
      <c r="AA428" s="336"/>
      <c r="AB428" s="336"/>
      <c r="AC428" s="336"/>
      <c r="AD428" s="336"/>
      <c r="AE428" s="336"/>
      <c r="AF428" s="336"/>
      <c r="AG428" s="336"/>
      <c r="AH428" s="336"/>
      <c r="AI428" s="336"/>
      <c r="AJ428" s="336"/>
      <c r="AK428" s="336"/>
      <c r="AL428" s="336"/>
      <c r="AM428" s="336"/>
      <c r="AN428" s="336"/>
      <c r="AO428" s="336"/>
      <c r="AP428" s="336"/>
      <c r="AQ428" s="336"/>
      <c r="AR428" s="336"/>
      <c r="AS428" s="336"/>
      <c r="AT428" s="336"/>
      <c r="AU428" s="336"/>
      <c r="AV428" s="336"/>
      <c r="AW428" s="336"/>
      <c r="AX428" s="336"/>
      <c r="AY428" s="336"/>
      <c r="AZ428" s="336"/>
      <c r="BA428" s="336"/>
      <c r="BB428" s="336"/>
      <c r="BC428" s="336"/>
      <c r="BD428" s="336"/>
      <c r="BE428" s="336"/>
      <c r="BF428" s="336"/>
      <c r="BG428" s="336"/>
      <c r="BH428" s="336"/>
      <c r="BI428" s="336"/>
      <c r="BJ428" s="336"/>
      <c r="BK428" s="336"/>
      <c r="BL428" s="336"/>
      <c r="BM428" s="336"/>
      <c r="BN428" s="336"/>
      <c r="BO428" s="336"/>
      <c r="BP428" s="336"/>
      <c r="BQ428" s="336"/>
      <c r="BR428" s="336"/>
      <c r="BS428" s="336"/>
    </row>
    <row r="429" spans="1:71" s="46" customFormat="1" ht="13.5" customHeight="1">
      <c r="A429" s="521">
        <v>700</v>
      </c>
      <c r="B429" s="521"/>
      <c r="C429" s="540"/>
      <c r="D429" s="550" t="s">
        <v>12</v>
      </c>
      <c r="E429" s="327">
        <f>E430</f>
        <v>125000</v>
      </c>
      <c r="F429" s="327">
        <f>F430</f>
        <v>125000</v>
      </c>
      <c r="G429" s="313">
        <f>G430</f>
        <v>60000</v>
      </c>
      <c r="H429" s="313">
        <f>G429/F429*100</f>
        <v>48</v>
      </c>
      <c r="I429" s="236"/>
      <c r="J429" s="236"/>
      <c r="K429" s="654"/>
      <c r="L429" s="654"/>
      <c r="M429" s="647"/>
      <c r="N429" s="336"/>
      <c r="O429" s="336"/>
      <c r="P429" s="336"/>
      <c r="Q429" s="336"/>
      <c r="R429" s="336"/>
      <c r="S429" s="336"/>
      <c r="T429" s="336"/>
      <c r="U429" s="336"/>
      <c r="V429" s="336"/>
      <c r="W429" s="336"/>
      <c r="X429" s="336"/>
      <c r="Y429" s="336"/>
      <c r="Z429" s="336"/>
      <c r="AA429" s="336"/>
      <c r="AB429" s="336"/>
      <c r="AC429" s="336"/>
      <c r="AD429" s="336"/>
      <c r="AE429" s="336"/>
      <c r="AF429" s="336"/>
      <c r="AG429" s="336"/>
      <c r="AH429" s="336"/>
      <c r="AI429" s="336"/>
      <c r="AJ429" s="336"/>
      <c r="AK429" s="336"/>
      <c r="AL429" s="336"/>
      <c r="AM429" s="336"/>
      <c r="AN429" s="336"/>
      <c r="AO429" s="336"/>
      <c r="AP429" s="336"/>
      <c r="AQ429" s="336"/>
      <c r="AR429" s="336"/>
      <c r="AS429" s="336"/>
      <c r="AT429" s="336"/>
      <c r="AU429" s="336"/>
      <c r="AV429" s="336"/>
      <c r="AW429" s="336"/>
      <c r="AX429" s="336"/>
      <c r="AY429" s="336"/>
      <c r="AZ429" s="336"/>
      <c r="BA429" s="336"/>
      <c r="BB429" s="336"/>
      <c r="BC429" s="336"/>
      <c r="BD429" s="336"/>
      <c r="BE429" s="336"/>
      <c r="BF429" s="336"/>
      <c r="BG429" s="336"/>
      <c r="BH429" s="336"/>
      <c r="BI429" s="336"/>
      <c r="BJ429" s="336"/>
      <c r="BK429" s="336"/>
      <c r="BL429" s="336"/>
      <c r="BM429" s="336"/>
      <c r="BN429" s="336"/>
      <c r="BO429" s="336"/>
      <c r="BP429" s="336"/>
      <c r="BQ429" s="336"/>
      <c r="BR429" s="336"/>
      <c r="BS429" s="336"/>
    </row>
    <row r="430" spans="1:71" s="46" customFormat="1" ht="13.5" customHeight="1">
      <c r="A430" s="165"/>
      <c r="B430" s="229">
        <v>70005</v>
      </c>
      <c r="C430" s="73"/>
      <c r="D430" s="68" t="s">
        <v>13</v>
      </c>
      <c r="E430" s="339">
        <f>E433</f>
        <v>125000</v>
      </c>
      <c r="F430" s="339">
        <f>F433</f>
        <v>125000</v>
      </c>
      <c r="G430" s="70">
        <f>G433</f>
        <v>60000</v>
      </c>
      <c r="H430" s="70">
        <f>G430/F430*100</f>
        <v>48</v>
      </c>
      <c r="I430" s="656"/>
      <c r="J430" s="656"/>
      <c r="K430" s="657"/>
      <c r="L430" s="657"/>
      <c r="M430" s="647"/>
      <c r="N430" s="336"/>
      <c r="O430" s="336"/>
      <c r="P430" s="336"/>
      <c r="Q430" s="336"/>
      <c r="R430" s="336"/>
      <c r="S430" s="336"/>
      <c r="T430" s="336"/>
      <c r="U430" s="336"/>
      <c r="V430" s="336"/>
      <c r="W430" s="336"/>
      <c r="X430" s="336"/>
      <c r="Y430" s="336"/>
      <c r="Z430" s="336"/>
      <c r="AA430" s="336"/>
      <c r="AB430" s="336"/>
      <c r="AC430" s="336"/>
      <c r="AD430" s="336"/>
      <c r="AE430" s="336"/>
      <c r="AF430" s="336"/>
      <c r="AG430" s="336"/>
      <c r="AH430" s="336"/>
      <c r="AI430" s="336"/>
      <c r="AJ430" s="336"/>
      <c r="AK430" s="336"/>
      <c r="AL430" s="336"/>
      <c r="AM430" s="336"/>
      <c r="AN430" s="336"/>
      <c r="AO430" s="336"/>
      <c r="AP430" s="336"/>
      <c r="AQ430" s="336"/>
      <c r="AR430" s="336"/>
      <c r="AS430" s="336"/>
      <c r="AT430" s="336"/>
      <c r="AU430" s="336"/>
      <c r="AV430" s="336"/>
      <c r="AW430" s="336"/>
      <c r="AX430" s="336"/>
      <c r="AY430" s="336"/>
      <c r="AZ430" s="336"/>
      <c r="BA430" s="336"/>
      <c r="BB430" s="336"/>
      <c r="BC430" s="336"/>
      <c r="BD430" s="336"/>
      <c r="BE430" s="336"/>
      <c r="BF430" s="336"/>
      <c r="BG430" s="336"/>
      <c r="BH430" s="336"/>
      <c r="BI430" s="336"/>
      <c r="BJ430" s="336"/>
      <c r="BK430" s="336"/>
      <c r="BL430" s="336"/>
      <c r="BM430" s="336"/>
      <c r="BN430" s="336"/>
      <c r="BO430" s="336"/>
      <c r="BP430" s="336"/>
      <c r="BQ430" s="336"/>
      <c r="BR430" s="336"/>
      <c r="BS430" s="336"/>
    </row>
    <row r="431" spans="1:71" s="46" customFormat="1" ht="13.5" customHeight="1">
      <c r="A431" s="165"/>
      <c r="B431" s="169"/>
      <c r="C431" s="73">
        <v>2110</v>
      </c>
      <c r="D431" s="74" t="s">
        <v>8</v>
      </c>
      <c r="E431" s="284"/>
      <c r="F431" s="284"/>
      <c r="G431" s="76"/>
      <c r="H431" s="76"/>
      <c r="I431" s="234"/>
      <c r="J431" s="234"/>
      <c r="K431" s="45"/>
      <c r="L431" s="45"/>
      <c r="M431" s="647"/>
      <c r="N431" s="336"/>
      <c r="O431" s="336"/>
      <c r="P431" s="336"/>
      <c r="Q431" s="336"/>
      <c r="R431" s="336"/>
      <c r="S431" s="336"/>
      <c r="T431" s="336"/>
      <c r="U431" s="336"/>
      <c r="V431" s="336"/>
      <c r="W431" s="336"/>
      <c r="X431" s="336"/>
      <c r="Y431" s="336"/>
      <c r="Z431" s="336"/>
      <c r="AA431" s="336"/>
      <c r="AB431" s="336"/>
      <c r="AC431" s="336"/>
      <c r="AD431" s="336"/>
      <c r="AE431" s="336"/>
      <c r="AF431" s="336"/>
      <c r="AG431" s="336"/>
      <c r="AH431" s="336"/>
      <c r="AI431" s="336"/>
      <c r="AJ431" s="336"/>
      <c r="AK431" s="336"/>
      <c r="AL431" s="336"/>
      <c r="AM431" s="336"/>
      <c r="AN431" s="336"/>
      <c r="AO431" s="336"/>
      <c r="AP431" s="336"/>
      <c r="AQ431" s="336"/>
      <c r="AR431" s="336"/>
      <c r="AS431" s="336"/>
      <c r="AT431" s="336"/>
      <c r="AU431" s="336"/>
      <c r="AV431" s="336"/>
      <c r="AW431" s="336"/>
      <c r="AX431" s="336"/>
      <c r="AY431" s="336"/>
      <c r="AZ431" s="336"/>
      <c r="BA431" s="336"/>
      <c r="BB431" s="336"/>
      <c r="BC431" s="336"/>
      <c r="BD431" s="336"/>
      <c r="BE431" s="336"/>
      <c r="BF431" s="336"/>
      <c r="BG431" s="336"/>
      <c r="BH431" s="336"/>
      <c r="BI431" s="336"/>
      <c r="BJ431" s="336"/>
      <c r="BK431" s="336"/>
      <c r="BL431" s="336"/>
      <c r="BM431" s="336"/>
      <c r="BN431" s="336"/>
      <c r="BO431" s="336"/>
      <c r="BP431" s="336"/>
      <c r="BQ431" s="336"/>
      <c r="BR431" s="336"/>
      <c r="BS431" s="336"/>
    </row>
    <row r="432" spans="1:71" s="46" customFormat="1" ht="13.5" customHeight="1">
      <c r="A432" s="165"/>
      <c r="B432" s="169"/>
      <c r="C432" s="73"/>
      <c r="D432" s="74" t="s">
        <v>271</v>
      </c>
      <c r="E432" s="284"/>
      <c r="F432" s="284"/>
      <c r="G432" s="76"/>
      <c r="H432" s="76"/>
      <c r="I432" s="234"/>
      <c r="J432" s="234"/>
      <c r="K432" s="45"/>
      <c r="L432" s="45"/>
      <c r="M432" s="647"/>
      <c r="N432" s="336"/>
      <c r="O432" s="336"/>
      <c r="P432" s="336"/>
      <c r="Q432" s="336"/>
      <c r="R432" s="336"/>
      <c r="S432" s="336"/>
      <c r="T432" s="336"/>
      <c r="U432" s="336"/>
      <c r="V432" s="336"/>
      <c r="W432" s="336"/>
      <c r="X432" s="336"/>
      <c r="Y432" s="336"/>
      <c r="Z432" s="336"/>
      <c r="AA432" s="336"/>
      <c r="AB432" s="336"/>
      <c r="AC432" s="336"/>
      <c r="AD432" s="336"/>
      <c r="AE432" s="336"/>
      <c r="AF432" s="336"/>
      <c r="AG432" s="336"/>
      <c r="AH432" s="336"/>
      <c r="AI432" s="336"/>
      <c r="AJ432" s="336"/>
      <c r="AK432" s="336"/>
      <c r="AL432" s="336"/>
      <c r="AM432" s="336"/>
      <c r="AN432" s="336"/>
      <c r="AO432" s="336"/>
      <c r="AP432" s="336"/>
      <c r="AQ432" s="336"/>
      <c r="AR432" s="336"/>
      <c r="AS432" s="336"/>
      <c r="AT432" s="336"/>
      <c r="AU432" s="336"/>
      <c r="AV432" s="336"/>
      <c r="AW432" s="336"/>
      <c r="AX432" s="336"/>
      <c r="AY432" s="336"/>
      <c r="AZ432" s="336"/>
      <c r="BA432" s="336"/>
      <c r="BB432" s="336"/>
      <c r="BC432" s="336"/>
      <c r="BD432" s="336"/>
      <c r="BE432" s="336"/>
      <c r="BF432" s="336"/>
      <c r="BG432" s="336"/>
      <c r="BH432" s="336"/>
      <c r="BI432" s="336"/>
      <c r="BJ432" s="336"/>
      <c r="BK432" s="336"/>
      <c r="BL432" s="336"/>
      <c r="BM432" s="336"/>
      <c r="BN432" s="336"/>
      <c r="BO432" s="336"/>
      <c r="BP432" s="336"/>
      <c r="BQ432" s="336"/>
      <c r="BR432" s="336"/>
      <c r="BS432" s="336"/>
    </row>
    <row r="433" spans="1:71" s="46" customFormat="1" ht="13.5" customHeight="1">
      <c r="A433" s="165"/>
      <c r="B433" s="169"/>
      <c r="C433" s="73"/>
      <c r="D433" s="74" t="s">
        <v>270</v>
      </c>
      <c r="E433" s="284">
        <v>125000</v>
      </c>
      <c r="F433" s="284">
        <v>125000</v>
      </c>
      <c r="G433" s="76">
        <v>60000</v>
      </c>
      <c r="H433" s="76">
        <f>G433/F433*100</f>
        <v>48</v>
      </c>
      <c r="I433" s="234"/>
      <c r="J433" s="234"/>
      <c r="K433" s="45"/>
      <c r="L433" s="45"/>
      <c r="M433" s="647"/>
      <c r="N433" s="336"/>
      <c r="O433" s="336"/>
      <c r="P433" s="336"/>
      <c r="Q433" s="336"/>
      <c r="R433" s="336"/>
      <c r="S433" s="336"/>
      <c r="T433" s="336"/>
      <c r="U433" s="336"/>
      <c r="V433" s="336"/>
      <c r="W433" s="336"/>
      <c r="X433" s="336"/>
      <c r="Y433" s="336"/>
      <c r="Z433" s="336"/>
      <c r="AA433" s="336"/>
      <c r="AB433" s="336"/>
      <c r="AC433" s="336"/>
      <c r="AD433" s="336"/>
      <c r="AE433" s="336"/>
      <c r="AF433" s="336"/>
      <c r="AG433" s="336"/>
      <c r="AH433" s="336"/>
      <c r="AI433" s="336"/>
      <c r="AJ433" s="336"/>
      <c r="AK433" s="336"/>
      <c r="AL433" s="336"/>
      <c r="AM433" s="336"/>
      <c r="AN433" s="336"/>
      <c r="AO433" s="336"/>
      <c r="AP433" s="336"/>
      <c r="AQ433" s="336"/>
      <c r="AR433" s="336"/>
      <c r="AS433" s="336"/>
      <c r="AT433" s="336"/>
      <c r="AU433" s="336"/>
      <c r="AV433" s="336"/>
      <c r="AW433" s="336"/>
      <c r="AX433" s="336"/>
      <c r="AY433" s="336"/>
      <c r="AZ433" s="336"/>
      <c r="BA433" s="336"/>
      <c r="BB433" s="336"/>
      <c r="BC433" s="336"/>
      <c r="BD433" s="336"/>
      <c r="BE433" s="336"/>
      <c r="BF433" s="336"/>
      <c r="BG433" s="336"/>
      <c r="BH433" s="336"/>
      <c r="BI433" s="336"/>
      <c r="BJ433" s="336"/>
      <c r="BK433" s="336"/>
      <c r="BL433" s="336"/>
      <c r="BM433" s="336"/>
      <c r="BN433" s="336"/>
      <c r="BO433" s="336"/>
      <c r="BP433" s="336"/>
      <c r="BQ433" s="336"/>
      <c r="BR433" s="336"/>
      <c r="BS433" s="336"/>
    </row>
    <row r="434" spans="1:71" s="46" customFormat="1" ht="13.5" customHeight="1">
      <c r="A434" s="522">
        <v>710</v>
      </c>
      <c r="B434" s="523"/>
      <c r="C434" s="524"/>
      <c r="D434" s="564" t="s">
        <v>14</v>
      </c>
      <c r="E434" s="327">
        <f>E436+E440</f>
        <v>536000</v>
      </c>
      <c r="F434" s="327">
        <f>F436+F440</f>
        <v>536000</v>
      </c>
      <c r="G434" s="313">
        <f>G436+G440</f>
        <v>202449.6</v>
      </c>
      <c r="H434" s="313">
        <f>G434/F434*100</f>
        <v>37.770447761194035</v>
      </c>
      <c r="I434" s="236"/>
      <c r="J434" s="236"/>
      <c r="K434" s="654"/>
      <c r="L434" s="654"/>
      <c r="M434" s="647"/>
      <c r="N434" s="336"/>
      <c r="O434" s="336"/>
      <c r="P434" s="336"/>
      <c r="Q434" s="336"/>
      <c r="R434" s="336"/>
      <c r="S434" s="336"/>
      <c r="T434" s="336"/>
      <c r="U434" s="336"/>
      <c r="V434" s="336"/>
      <c r="W434" s="336"/>
      <c r="X434" s="336"/>
      <c r="Y434" s="336"/>
      <c r="Z434" s="336"/>
      <c r="AA434" s="336"/>
      <c r="AB434" s="336"/>
      <c r="AC434" s="336"/>
      <c r="AD434" s="336"/>
      <c r="AE434" s="336"/>
      <c r="AF434" s="336"/>
      <c r="AG434" s="336"/>
      <c r="AH434" s="336"/>
      <c r="AI434" s="336"/>
      <c r="AJ434" s="336"/>
      <c r="AK434" s="336"/>
      <c r="AL434" s="336"/>
      <c r="AM434" s="336"/>
      <c r="AN434" s="336"/>
      <c r="AO434" s="336"/>
      <c r="AP434" s="336"/>
      <c r="AQ434" s="336"/>
      <c r="AR434" s="336"/>
      <c r="AS434" s="336"/>
      <c r="AT434" s="336"/>
      <c r="AU434" s="336"/>
      <c r="AV434" s="336"/>
      <c r="AW434" s="336"/>
      <c r="AX434" s="336"/>
      <c r="AY434" s="336"/>
      <c r="AZ434" s="336"/>
      <c r="BA434" s="336"/>
      <c r="BB434" s="336"/>
      <c r="BC434" s="336"/>
      <c r="BD434" s="336"/>
      <c r="BE434" s="336"/>
      <c r="BF434" s="336"/>
      <c r="BG434" s="336"/>
      <c r="BH434" s="336"/>
      <c r="BI434" s="336"/>
      <c r="BJ434" s="336"/>
      <c r="BK434" s="336"/>
      <c r="BL434" s="336"/>
      <c r="BM434" s="336"/>
      <c r="BN434" s="336"/>
      <c r="BO434" s="336"/>
      <c r="BP434" s="336"/>
      <c r="BQ434" s="336"/>
      <c r="BR434" s="336"/>
      <c r="BS434" s="336"/>
    </row>
    <row r="435" spans="1:71" s="46" customFormat="1" ht="13.5" customHeight="1">
      <c r="A435" s="550"/>
      <c r="B435" s="540"/>
      <c r="C435" s="524"/>
      <c r="D435" s="593" t="s">
        <v>169</v>
      </c>
      <c r="E435" s="529">
        <v>0</v>
      </c>
      <c r="F435" s="529">
        <v>0</v>
      </c>
      <c r="G435" s="530">
        <v>0</v>
      </c>
      <c r="H435" s="530">
        <v>0</v>
      </c>
      <c r="I435" s="236"/>
      <c r="J435" s="236"/>
      <c r="K435" s="654"/>
      <c r="L435" s="654"/>
      <c r="M435" s="647"/>
      <c r="N435" s="336"/>
      <c r="O435" s="336"/>
      <c r="P435" s="336"/>
      <c r="Q435" s="336"/>
      <c r="R435" s="336"/>
      <c r="S435" s="336"/>
      <c r="T435" s="336"/>
      <c r="U435" s="336"/>
      <c r="V435" s="336"/>
      <c r="W435" s="336"/>
      <c r="X435" s="336"/>
      <c r="Y435" s="336"/>
      <c r="Z435" s="336"/>
      <c r="AA435" s="336"/>
      <c r="AB435" s="336"/>
      <c r="AC435" s="336"/>
      <c r="AD435" s="336"/>
      <c r="AE435" s="336"/>
      <c r="AF435" s="336"/>
      <c r="AG435" s="336"/>
      <c r="AH435" s="336"/>
      <c r="AI435" s="336"/>
      <c r="AJ435" s="336"/>
      <c r="AK435" s="336"/>
      <c r="AL435" s="336"/>
      <c r="AM435" s="336"/>
      <c r="AN435" s="336"/>
      <c r="AO435" s="336"/>
      <c r="AP435" s="336"/>
      <c r="AQ435" s="336"/>
      <c r="AR435" s="336"/>
      <c r="AS435" s="336"/>
      <c r="AT435" s="336"/>
      <c r="AU435" s="336"/>
      <c r="AV435" s="336"/>
      <c r="AW435" s="336"/>
      <c r="AX435" s="336"/>
      <c r="AY435" s="336"/>
      <c r="AZ435" s="336"/>
      <c r="BA435" s="336"/>
      <c r="BB435" s="336"/>
      <c r="BC435" s="336"/>
      <c r="BD435" s="336"/>
      <c r="BE435" s="336"/>
      <c r="BF435" s="336"/>
      <c r="BG435" s="336"/>
      <c r="BH435" s="336"/>
      <c r="BI435" s="336"/>
      <c r="BJ435" s="336"/>
      <c r="BK435" s="336"/>
      <c r="BL435" s="336"/>
      <c r="BM435" s="336"/>
      <c r="BN435" s="336"/>
      <c r="BO435" s="336"/>
      <c r="BP435" s="336"/>
      <c r="BQ435" s="336"/>
      <c r="BR435" s="336"/>
      <c r="BS435" s="336"/>
    </row>
    <row r="436" spans="1:71" s="46" customFormat="1" ht="13.5" customHeight="1">
      <c r="A436" s="165"/>
      <c r="B436" s="194">
        <v>71012</v>
      </c>
      <c r="C436" s="67"/>
      <c r="D436" s="68" t="s">
        <v>373</v>
      </c>
      <c r="E436" s="339">
        <f>E439</f>
        <v>181000</v>
      </c>
      <c r="F436" s="339">
        <f>F439</f>
        <v>181000</v>
      </c>
      <c r="G436" s="70">
        <f>G439</f>
        <v>14000</v>
      </c>
      <c r="H436" s="70">
        <f>G436/F436*100</f>
        <v>7.734806629834254</v>
      </c>
      <c r="I436" s="656"/>
      <c r="J436" s="656"/>
      <c r="K436" s="657"/>
      <c r="L436" s="657"/>
      <c r="M436" s="647"/>
      <c r="N436" s="336"/>
      <c r="O436" s="336"/>
      <c r="P436" s="336"/>
      <c r="Q436" s="336"/>
      <c r="R436" s="336"/>
      <c r="S436" s="336"/>
      <c r="T436" s="336"/>
      <c r="U436" s="336"/>
      <c r="V436" s="336"/>
      <c r="W436" s="336"/>
      <c r="X436" s="336"/>
      <c r="Y436" s="336"/>
      <c r="Z436" s="336"/>
      <c r="AA436" s="336"/>
      <c r="AB436" s="336"/>
      <c r="AC436" s="336"/>
      <c r="AD436" s="336"/>
      <c r="AE436" s="336"/>
      <c r="AF436" s="336"/>
      <c r="AG436" s="336"/>
      <c r="AH436" s="336"/>
      <c r="AI436" s="336"/>
      <c r="AJ436" s="336"/>
      <c r="AK436" s="336"/>
      <c r="AL436" s="336"/>
      <c r="AM436" s="336"/>
      <c r="AN436" s="336"/>
      <c r="AO436" s="336"/>
      <c r="AP436" s="336"/>
      <c r="AQ436" s="336"/>
      <c r="AR436" s="336"/>
      <c r="AS436" s="336"/>
      <c r="AT436" s="336"/>
      <c r="AU436" s="336"/>
      <c r="AV436" s="336"/>
      <c r="AW436" s="336"/>
      <c r="AX436" s="336"/>
      <c r="AY436" s="336"/>
      <c r="AZ436" s="336"/>
      <c r="BA436" s="336"/>
      <c r="BB436" s="336"/>
      <c r="BC436" s="336"/>
      <c r="BD436" s="336"/>
      <c r="BE436" s="336"/>
      <c r="BF436" s="336"/>
      <c r="BG436" s="336"/>
      <c r="BH436" s="336"/>
      <c r="BI436" s="336"/>
      <c r="BJ436" s="336"/>
      <c r="BK436" s="336"/>
      <c r="BL436" s="336"/>
      <c r="BM436" s="336"/>
      <c r="BN436" s="336"/>
      <c r="BO436" s="336"/>
      <c r="BP436" s="336"/>
      <c r="BQ436" s="336"/>
      <c r="BR436" s="336"/>
      <c r="BS436" s="336"/>
    </row>
    <row r="437" spans="1:71" s="46" customFormat="1" ht="13.5" customHeight="1">
      <c r="A437" s="165"/>
      <c r="B437" s="181"/>
      <c r="C437" s="73">
        <v>2110</v>
      </c>
      <c r="D437" s="74" t="s">
        <v>8</v>
      </c>
      <c r="E437" s="284"/>
      <c r="F437" s="284"/>
      <c r="G437" s="76"/>
      <c r="H437" s="76"/>
      <c r="I437" s="234"/>
      <c r="J437" s="234"/>
      <c r="K437" s="45"/>
      <c r="L437" s="45"/>
      <c r="M437" s="647"/>
      <c r="N437" s="336"/>
      <c r="O437" s="336"/>
      <c r="P437" s="336"/>
      <c r="Q437" s="336"/>
      <c r="R437" s="336"/>
      <c r="S437" s="336"/>
      <c r="T437" s="336"/>
      <c r="U437" s="336"/>
      <c r="V437" s="336"/>
      <c r="W437" s="336"/>
      <c r="X437" s="336"/>
      <c r="Y437" s="336"/>
      <c r="Z437" s="336"/>
      <c r="AA437" s="336"/>
      <c r="AB437" s="336"/>
      <c r="AC437" s="336"/>
      <c r="AD437" s="336"/>
      <c r="AE437" s="336"/>
      <c r="AF437" s="336"/>
      <c r="AG437" s="336"/>
      <c r="AH437" s="336"/>
      <c r="AI437" s="336"/>
      <c r="AJ437" s="336"/>
      <c r="AK437" s="336"/>
      <c r="AL437" s="336"/>
      <c r="AM437" s="336"/>
      <c r="AN437" s="336"/>
      <c r="AO437" s="336"/>
      <c r="AP437" s="336"/>
      <c r="AQ437" s="336"/>
      <c r="AR437" s="336"/>
      <c r="AS437" s="336"/>
      <c r="AT437" s="336"/>
      <c r="AU437" s="336"/>
      <c r="AV437" s="336"/>
      <c r="AW437" s="336"/>
      <c r="AX437" s="336"/>
      <c r="AY437" s="336"/>
      <c r="AZ437" s="336"/>
      <c r="BA437" s="336"/>
      <c r="BB437" s="336"/>
      <c r="BC437" s="336"/>
      <c r="BD437" s="336"/>
      <c r="BE437" s="336"/>
      <c r="BF437" s="336"/>
      <c r="BG437" s="336"/>
      <c r="BH437" s="336"/>
      <c r="BI437" s="336"/>
      <c r="BJ437" s="336"/>
      <c r="BK437" s="336"/>
      <c r="BL437" s="336"/>
      <c r="BM437" s="336"/>
      <c r="BN437" s="336"/>
      <c r="BO437" s="336"/>
      <c r="BP437" s="336"/>
      <c r="BQ437" s="336"/>
      <c r="BR437" s="336"/>
      <c r="BS437" s="336"/>
    </row>
    <row r="438" spans="1:71" s="46" customFormat="1" ht="13.5" customHeight="1">
      <c r="A438" s="165"/>
      <c r="B438" s="181"/>
      <c r="C438" s="73"/>
      <c r="D438" s="74" t="s">
        <v>271</v>
      </c>
      <c r="E438" s="284"/>
      <c r="F438" s="284"/>
      <c r="G438" s="76"/>
      <c r="H438" s="76"/>
      <c r="I438" s="234"/>
      <c r="J438" s="234"/>
      <c r="K438" s="45"/>
      <c r="L438" s="45"/>
      <c r="M438" s="647"/>
      <c r="N438" s="336"/>
      <c r="O438" s="336"/>
      <c r="P438" s="336"/>
      <c r="Q438" s="336"/>
      <c r="R438" s="336"/>
      <c r="S438" s="336"/>
      <c r="T438" s="336"/>
      <c r="U438" s="336"/>
      <c r="V438" s="336"/>
      <c r="W438" s="336"/>
      <c r="X438" s="336"/>
      <c r="Y438" s="336"/>
      <c r="Z438" s="336"/>
      <c r="AA438" s="336"/>
      <c r="AB438" s="336"/>
      <c r="AC438" s="336"/>
      <c r="AD438" s="336"/>
      <c r="AE438" s="336"/>
      <c r="AF438" s="336"/>
      <c r="AG438" s="336"/>
      <c r="AH438" s="336"/>
      <c r="AI438" s="336"/>
      <c r="AJ438" s="336"/>
      <c r="AK438" s="336"/>
      <c r="AL438" s="336"/>
      <c r="AM438" s="336"/>
      <c r="AN438" s="336"/>
      <c r="AO438" s="336"/>
      <c r="AP438" s="336"/>
      <c r="AQ438" s="336"/>
      <c r="AR438" s="336"/>
      <c r="AS438" s="336"/>
      <c r="AT438" s="336"/>
      <c r="AU438" s="336"/>
      <c r="AV438" s="336"/>
      <c r="AW438" s="336"/>
      <c r="AX438" s="336"/>
      <c r="AY438" s="336"/>
      <c r="AZ438" s="336"/>
      <c r="BA438" s="336"/>
      <c r="BB438" s="336"/>
      <c r="BC438" s="336"/>
      <c r="BD438" s="336"/>
      <c r="BE438" s="336"/>
      <c r="BF438" s="336"/>
      <c r="BG438" s="336"/>
      <c r="BH438" s="336"/>
      <c r="BI438" s="336"/>
      <c r="BJ438" s="336"/>
      <c r="BK438" s="336"/>
      <c r="BL438" s="336"/>
      <c r="BM438" s="336"/>
      <c r="BN438" s="336"/>
      <c r="BO438" s="336"/>
      <c r="BP438" s="336"/>
      <c r="BQ438" s="336"/>
      <c r="BR438" s="336"/>
      <c r="BS438" s="336"/>
    </row>
    <row r="439" spans="1:71" s="46" customFormat="1" ht="13.5" customHeight="1">
      <c r="A439" s="165"/>
      <c r="B439" s="184"/>
      <c r="C439" s="73"/>
      <c r="D439" s="74" t="s">
        <v>270</v>
      </c>
      <c r="E439" s="284">
        <v>181000</v>
      </c>
      <c r="F439" s="284">
        <v>181000</v>
      </c>
      <c r="G439" s="76">
        <v>14000</v>
      </c>
      <c r="H439" s="76">
        <f>G439/F439*100</f>
        <v>7.734806629834254</v>
      </c>
      <c r="I439" s="234"/>
      <c r="J439" s="234"/>
      <c r="K439" s="45"/>
      <c r="L439" s="45"/>
      <c r="M439" s="647"/>
      <c r="N439" s="336"/>
      <c r="O439" s="336"/>
      <c r="P439" s="336"/>
      <c r="Q439" s="336"/>
      <c r="R439" s="336"/>
      <c r="S439" s="336"/>
      <c r="T439" s="336"/>
      <c r="U439" s="336"/>
      <c r="V439" s="336"/>
      <c r="W439" s="336"/>
      <c r="X439" s="336"/>
      <c r="Y439" s="336"/>
      <c r="Z439" s="336"/>
      <c r="AA439" s="336"/>
      <c r="AB439" s="336"/>
      <c r="AC439" s="336"/>
      <c r="AD439" s="336"/>
      <c r="AE439" s="336"/>
      <c r="AF439" s="336"/>
      <c r="AG439" s="336"/>
      <c r="AH439" s="336"/>
      <c r="AI439" s="336"/>
      <c r="AJ439" s="336"/>
      <c r="AK439" s="336"/>
      <c r="AL439" s="336"/>
      <c r="AM439" s="336"/>
      <c r="AN439" s="336"/>
      <c r="AO439" s="336"/>
      <c r="AP439" s="336"/>
      <c r="AQ439" s="336"/>
      <c r="AR439" s="336"/>
      <c r="AS439" s="336"/>
      <c r="AT439" s="336"/>
      <c r="AU439" s="336"/>
      <c r="AV439" s="336"/>
      <c r="AW439" s="336"/>
      <c r="AX439" s="336"/>
      <c r="AY439" s="336"/>
      <c r="AZ439" s="336"/>
      <c r="BA439" s="336"/>
      <c r="BB439" s="336"/>
      <c r="BC439" s="336"/>
      <c r="BD439" s="336"/>
      <c r="BE439" s="336"/>
      <c r="BF439" s="336"/>
      <c r="BG439" s="336"/>
      <c r="BH439" s="336"/>
      <c r="BI439" s="336"/>
      <c r="BJ439" s="336"/>
      <c r="BK439" s="336"/>
      <c r="BL439" s="336"/>
      <c r="BM439" s="336"/>
      <c r="BN439" s="336"/>
      <c r="BO439" s="336"/>
      <c r="BP439" s="336"/>
      <c r="BQ439" s="336"/>
      <c r="BR439" s="336"/>
      <c r="BS439" s="336"/>
    </row>
    <row r="440" spans="1:71" s="46" customFormat="1" ht="13.5" customHeight="1">
      <c r="A440" s="165"/>
      <c r="B440" s="140">
        <v>71015</v>
      </c>
      <c r="C440" s="67"/>
      <c r="D440" s="68" t="s">
        <v>15</v>
      </c>
      <c r="E440" s="339">
        <f>E443</f>
        <v>355000</v>
      </c>
      <c r="F440" s="339">
        <f>F443</f>
        <v>355000</v>
      </c>
      <c r="G440" s="70">
        <f>G443</f>
        <v>188449.6</v>
      </c>
      <c r="H440" s="70">
        <f>G440/F440*100</f>
        <v>53.08439436619719</v>
      </c>
      <c r="I440" s="656"/>
      <c r="J440" s="656"/>
      <c r="K440" s="657"/>
      <c r="L440" s="657"/>
      <c r="M440" s="647"/>
      <c r="N440" s="336"/>
      <c r="O440" s="336"/>
      <c r="P440" s="336"/>
      <c r="Q440" s="336"/>
      <c r="R440" s="336"/>
      <c r="S440" s="336"/>
      <c r="T440" s="336"/>
      <c r="U440" s="336"/>
      <c r="V440" s="336"/>
      <c r="W440" s="336"/>
      <c r="X440" s="336"/>
      <c r="Y440" s="336"/>
      <c r="Z440" s="336"/>
      <c r="AA440" s="336"/>
      <c r="AB440" s="336"/>
      <c r="AC440" s="336"/>
      <c r="AD440" s="336"/>
      <c r="AE440" s="336"/>
      <c r="AF440" s="336"/>
      <c r="AG440" s="336"/>
      <c r="AH440" s="336"/>
      <c r="AI440" s="336"/>
      <c r="AJ440" s="336"/>
      <c r="AK440" s="336"/>
      <c r="AL440" s="336"/>
      <c r="AM440" s="336"/>
      <c r="AN440" s="336"/>
      <c r="AO440" s="336"/>
      <c r="AP440" s="336"/>
      <c r="AQ440" s="336"/>
      <c r="AR440" s="336"/>
      <c r="AS440" s="336"/>
      <c r="AT440" s="336"/>
      <c r="AU440" s="336"/>
      <c r="AV440" s="336"/>
      <c r="AW440" s="336"/>
      <c r="AX440" s="336"/>
      <c r="AY440" s="336"/>
      <c r="AZ440" s="336"/>
      <c r="BA440" s="336"/>
      <c r="BB440" s="336"/>
      <c r="BC440" s="336"/>
      <c r="BD440" s="336"/>
      <c r="BE440" s="336"/>
      <c r="BF440" s="336"/>
      <c r="BG440" s="336"/>
      <c r="BH440" s="336"/>
      <c r="BI440" s="336"/>
      <c r="BJ440" s="336"/>
      <c r="BK440" s="336"/>
      <c r="BL440" s="336"/>
      <c r="BM440" s="336"/>
      <c r="BN440" s="336"/>
      <c r="BO440" s="336"/>
      <c r="BP440" s="336"/>
      <c r="BQ440" s="336"/>
      <c r="BR440" s="336"/>
      <c r="BS440" s="336"/>
    </row>
    <row r="441" spans="1:71" s="46" customFormat="1" ht="13.5" customHeight="1">
      <c r="A441" s="165"/>
      <c r="B441" s="181"/>
      <c r="C441" s="73">
        <v>2110</v>
      </c>
      <c r="D441" s="74" t="s">
        <v>8</v>
      </c>
      <c r="E441" s="284"/>
      <c r="F441" s="284"/>
      <c r="G441" s="76"/>
      <c r="H441" s="76"/>
      <c r="I441" s="234"/>
      <c r="J441" s="234"/>
      <c r="K441" s="45"/>
      <c r="L441" s="45"/>
      <c r="M441" s="647"/>
      <c r="N441" s="336"/>
      <c r="O441" s="336"/>
      <c r="P441" s="336"/>
      <c r="Q441" s="336"/>
      <c r="R441" s="336"/>
      <c r="S441" s="336"/>
      <c r="T441" s="336"/>
      <c r="U441" s="336"/>
      <c r="V441" s="336"/>
      <c r="W441" s="336"/>
      <c r="X441" s="336"/>
      <c r="Y441" s="336"/>
      <c r="Z441" s="336"/>
      <c r="AA441" s="336"/>
      <c r="AB441" s="336"/>
      <c r="AC441" s="336"/>
      <c r="AD441" s="336"/>
      <c r="AE441" s="336"/>
      <c r="AF441" s="336"/>
      <c r="AG441" s="336"/>
      <c r="AH441" s="336"/>
      <c r="AI441" s="336"/>
      <c r="AJ441" s="336"/>
      <c r="AK441" s="336"/>
      <c r="AL441" s="336"/>
      <c r="AM441" s="336"/>
      <c r="AN441" s="336"/>
      <c r="AO441" s="336"/>
      <c r="AP441" s="336"/>
      <c r="AQ441" s="336"/>
      <c r="AR441" s="336"/>
      <c r="AS441" s="336"/>
      <c r="AT441" s="336"/>
      <c r="AU441" s="336"/>
      <c r="AV441" s="336"/>
      <c r="AW441" s="336"/>
      <c r="AX441" s="336"/>
      <c r="AY441" s="336"/>
      <c r="AZ441" s="336"/>
      <c r="BA441" s="336"/>
      <c r="BB441" s="336"/>
      <c r="BC441" s="336"/>
      <c r="BD441" s="336"/>
      <c r="BE441" s="336"/>
      <c r="BF441" s="336"/>
      <c r="BG441" s="336"/>
      <c r="BH441" s="336"/>
      <c r="BI441" s="336"/>
      <c r="BJ441" s="336"/>
      <c r="BK441" s="336"/>
      <c r="BL441" s="336"/>
      <c r="BM441" s="336"/>
      <c r="BN441" s="336"/>
      <c r="BO441" s="336"/>
      <c r="BP441" s="336"/>
      <c r="BQ441" s="336"/>
      <c r="BR441" s="336"/>
      <c r="BS441" s="336"/>
    </row>
    <row r="442" spans="1:71" s="46" customFormat="1" ht="13.5" customHeight="1">
      <c r="A442" s="165"/>
      <c r="B442" s="181"/>
      <c r="C442" s="73"/>
      <c r="D442" s="74" t="s">
        <v>271</v>
      </c>
      <c r="E442" s="284"/>
      <c r="F442" s="284"/>
      <c r="G442" s="76"/>
      <c r="H442" s="76"/>
      <c r="I442" s="234"/>
      <c r="J442" s="234"/>
      <c r="K442" s="45"/>
      <c r="L442" s="45"/>
      <c r="M442" s="647"/>
      <c r="N442" s="336"/>
      <c r="O442" s="336"/>
      <c r="P442" s="336"/>
      <c r="Q442" s="336"/>
      <c r="R442" s="336"/>
      <c r="S442" s="336"/>
      <c r="T442" s="336"/>
      <c r="U442" s="336"/>
      <c r="V442" s="336"/>
      <c r="W442" s="336"/>
      <c r="X442" s="336"/>
      <c r="Y442" s="336"/>
      <c r="Z442" s="336"/>
      <c r="AA442" s="336"/>
      <c r="AB442" s="336"/>
      <c r="AC442" s="336"/>
      <c r="AD442" s="336"/>
      <c r="AE442" s="336"/>
      <c r="AF442" s="336"/>
      <c r="AG442" s="336"/>
      <c r="AH442" s="336"/>
      <c r="AI442" s="336"/>
      <c r="AJ442" s="336"/>
      <c r="AK442" s="336"/>
      <c r="AL442" s="336"/>
      <c r="AM442" s="336"/>
      <c r="AN442" s="336"/>
      <c r="AO442" s="336"/>
      <c r="AP442" s="336"/>
      <c r="AQ442" s="336"/>
      <c r="AR442" s="336"/>
      <c r="AS442" s="336"/>
      <c r="AT442" s="336"/>
      <c r="AU442" s="336"/>
      <c r="AV442" s="336"/>
      <c r="AW442" s="336"/>
      <c r="AX442" s="336"/>
      <c r="AY442" s="336"/>
      <c r="AZ442" s="336"/>
      <c r="BA442" s="336"/>
      <c r="BB442" s="336"/>
      <c r="BC442" s="336"/>
      <c r="BD442" s="336"/>
      <c r="BE442" s="336"/>
      <c r="BF442" s="336"/>
      <c r="BG442" s="336"/>
      <c r="BH442" s="336"/>
      <c r="BI442" s="336"/>
      <c r="BJ442" s="336"/>
      <c r="BK442" s="336"/>
      <c r="BL442" s="336"/>
      <c r="BM442" s="336"/>
      <c r="BN442" s="336"/>
      <c r="BO442" s="336"/>
      <c r="BP442" s="336"/>
      <c r="BQ442" s="336"/>
      <c r="BR442" s="336"/>
      <c r="BS442" s="336"/>
    </row>
    <row r="443" spans="1:71" s="46" customFormat="1" ht="13.5" customHeight="1">
      <c r="A443" s="165"/>
      <c r="B443" s="181"/>
      <c r="C443" s="73"/>
      <c r="D443" s="74" t="s">
        <v>270</v>
      </c>
      <c r="E443" s="284">
        <v>355000</v>
      </c>
      <c r="F443" s="284">
        <v>355000</v>
      </c>
      <c r="G443" s="76">
        <v>188449.6</v>
      </c>
      <c r="H443" s="76">
        <f>G443/F443*100</f>
        <v>53.08439436619719</v>
      </c>
      <c r="I443" s="234"/>
      <c r="J443" s="234"/>
      <c r="K443" s="45"/>
      <c r="L443" s="45"/>
      <c r="M443" s="647"/>
      <c r="N443" s="336"/>
      <c r="O443" s="336"/>
      <c r="P443" s="336"/>
      <c r="Q443" s="336"/>
      <c r="R443" s="336"/>
      <c r="S443" s="336"/>
      <c r="T443" s="336"/>
      <c r="U443" s="336"/>
      <c r="V443" s="336"/>
      <c r="W443" s="336"/>
      <c r="X443" s="336"/>
      <c r="Y443" s="336"/>
      <c r="Z443" s="336"/>
      <c r="AA443" s="336"/>
      <c r="AB443" s="336"/>
      <c r="AC443" s="336"/>
      <c r="AD443" s="336"/>
      <c r="AE443" s="336"/>
      <c r="AF443" s="336"/>
      <c r="AG443" s="336"/>
      <c r="AH443" s="336"/>
      <c r="AI443" s="336"/>
      <c r="AJ443" s="336"/>
      <c r="AK443" s="336"/>
      <c r="AL443" s="336"/>
      <c r="AM443" s="336"/>
      <c r="AN443" s="336"/>
      <c r="AO443" s="336"/>
      <c r="AP443" s="336"/>
      <c r="AQ443" s="336"/>
      <c r="AR443" s="336"/>
      <c r="AS443" s="336"/>
      <c r="AT443" s="336"/>
      <c r="AU443" s="336"/>
      <c r="AV443" s="336"/>
      <c r="AW443" s="336"/>
      <c r="AX443" s="336"/>
      <c r="AY443" s="336"/>
      <c r="AZ443" s="336"/>
      <c r="BA443" s="336"/>
      <c r="BB443" s="336"/>
      <c r="BC443" s="336"/>
      <c r="BD443" s="336"/>
      <c r="BE443" s="336"/>
      <c r="BF443" s="336"/>
      <c r="BG443" s="336"/>
      <c r="BH443" s="336"/>
      <c r="BI443" s="336"/>
      <c r="BJ443" s="336"/>
      <c r="BK443" s="336"/>
      <c r="BL443" s="336"/>
      <c r="BM443" s="336"/>
      <c r="BN443" s="336"/>
      <c r="BO443" s="336"/>
      <c r="BP443" s="336"/>
      <c r="BQ443" s="336"/>
      <c r="BR443" s="336"/>
      <c r="BS443" s="336"/>
    </row>
    <row r="444" spans="1:71" s="46" customFormat="1" ht="13.5" customHeight="1">
      <c r="A444" s="522">
        <v>750</v>
      </c>
      <c r="B444" s="523"/>
      <c r="C444" s="532"/>
      <c r="D444" s="522" t="s">
        <v>16</v>
      </c>
      <c r="E444" s="327">
        <f>E446+E450</f>
        <v>65900</v>
      </c>
      <c r="F444" s="327">
        <f>F446+F450</f>
        <v>65900</v>
      </c>
      <c r="G444" s="313">
        <f>G446+G450</f>
        <v>46100</v>
      </c>
      <c r="H444" s="313">
        <f>G444/F444*100</f>
        <v>69.95447647951441</v>
      </c>
      <c r="I444" s="236"/>
      <c r="J444" s="236"/>
      <c r="K444" s="654"/>
      <c r="L444" s="654"/>
      <c r="M444" s="647"/>
      <c r="N444" s="336"/>
      <c r="O444" s="336"/>
      <c r="P444" s="336"/>
      <c r="Q444" s="336"/>
      <c r="R444" s="336"/>
      <c r="S444" s="336"/>
      <c r="T444" s="336"/>
      <c r="U444" s="336"/>
      <c r="V444" s="336"/>
      <c r="W444" s="336"/>
      <c r="X444" s="336"/>
      <c r="Y444" s="336"/>
      <c r="Z444" s="336"/>
      <c r="AA444" s="336"/>
      <c r="AB444" s="336"/>
      <c r="AC444" s="336"/>
      <c r="AD444" s="336"/>
      <c r="AE444" s="336"/>
      <c r="AF444" s="336"/>
      <c r="AG444" s="336"/>
      <c r="AH444" s="336"/>
      <c r="AI444" s="336"/>
      <c r="AJ444" s="336"/>
      <c r="AK444" s="336"/>
      <c r="AL444" s="336"/>
      <c r="AM444" s="336"/>
      <c r="AN444" s="336"/>
      <c r="AO444" s="336"/>
      <c r="AP444" s="336"/>
      <c r="AQ444" s="336"/>
      <c r="AR444" s="336"/>
      <c r="AS444" s="336"/>
      <c r="AT444" s="336"/>
      <c r="AU444" s="336"/>
      <c r="AV444" s="336"/>
      <c r="AW444" s="336"/>
      <c r="AX444" s="336"/>
      <c r="AY444" s="336"/>
      <c r="AZ444" s="336"/>
      <c r="BA444" s="336"/>
      <c r="BB444" s="336"/>
      <c r="BC444" s="336"/>
      <c r="BD444" s="336"/>
      <c r="BE444" s="336"/>
      <c r="BF444" s="336"/>
      <c r="BG444" s="336"/>
      <c r="BH444" s="336"/>
      <c r="BI444" s="336"/>
      <c r="BJ444" s="336"/>
      <c r="BK444" s="336"/>
      <c r="BL444" s="336"/>
      <c r="BM444" s="336"/>
      <c r="BN444" s="336"/>
      <c r="BO444" s="336"/>
      <c r="BP444" s="336"/>
      <c r="BQ444" s="336"/>
      <c r="BR444" s="336"/>
      <c r="BS444" s="336"/>
    </row>
    <row r="445" spans="1:71" s="46" customFormat="1" ht="13.5" customHeight="1">
      <c r="A445" s="550"/>
      <c r="B445" s="540"/>
      <c r="C445" s="532"/>
      <c r="D445" s="588" t="s">
        <v>169</v>
      </c>
      <c r="E445" s="327">
        <v>0</v>
      </c>
      <c r="F445" s="327">
        <v>0</v>
      </c>
      <c r="G445" s="313">
        <v>0</v>
      </c>
      <c r="H445" s="313">
        <v>0</v>
      </c>
      <c r="I445" s="236"/>
      <c r="J445" s="236"/>
      <c r="K445" s="654"/>
      <c r="L445" s="654"/>
      <c r="M445" s="647"/>
      <c r="N445" s="336"/>
      <c r="O445" s="336"/>
      <c r="P445" s="336"/>
      <c r="Q445" s="336"/>
      <c r="R445" s="336"/>
      <c r="S445" s="336"/>
      <c r="T445" s="336"/>
      <c r="U445" s="336"/>
      <c r="V445" s="336"/>
      <c r="W445" s="336"/>
      <c r="X445" s="336"/>
      <c r="Y445" s="336"/>
      <c r="Z445" s="336"/>
      <c r="AA445" s="336"/>
      <c r="AB445" s="336"/>
      <c r="AC445" s="336"/>
      <c r="AD445" s="336"/>
      <c r="AE445" s="336"/>
      <c r="AF445" s="336"/>
      <c r="AG445" s="336"/>
      <c r="AH445" s="336"/>
      <c r="AI445" s="336"/>
      <c r="AJ445" s="336"/>
      <c r="AK445" s="336"/>
      <c r="AL445" s="336"/>
      <c r="AM445" s="336"/>
      <c r="AN445" s="336"/>
      <c r="AO445" s="336"/>
      <c r="AP445" s="336"/>
      <c r="AQ445" s="336"/>
      <c r="AR445" s="336"/>
      <c r="AS445" s="336"/>
      <c r="AT445" s="336"/>
      <c r="AU445" s="336"/>
      <c r="AV445" s="336"/>
      <c r="AW445" s="336"/>
      <c r="AX445" s="336"/>
      <c r="AY445" s="336"/>
      <c r="AZ445" s="336"/>
      <c r="BA445" s="336"/>
      <c r="BB445" s="336"/>
      <c r="BC445" s="336"/>
      <c r="BD445" s="336"/>
      <c r="BE445" s="336"/>
      <c r="BF445" s="336"/>
      <c r="BG445" s="336"/>
      <c r="BH445" s="336"/>
      <c r="BI445" s="336"/>
      <c r="BJ445" s="336"/>
      <c r="BK445" s="336"/>
      <c r="BL445" s="336"/>
      <c r="BM445" s="336"/>
      <c r="BN445" s="336"/>
      <c r="BO445" s="336"/>
      <c r="BP445" s="336"/>
      <c r="BQ445" s="336"/>
      <c r="BR445" s="336"/>
      <c r="BS445" s="336"/>
    </row>
    <row r="446" spans="1:71" s="46" customFormat="1" ht="13.5" customHeight="1">
      <c r="A446" s="165"/>
      <c r="B446" s="194">
        <v>75011</v>
      </c>
      <c r="C446" s="67"/>
      <c r="D446" s="68" t="s">
        <v>17</v>
      </c>
      <c r="E446" s="339">
        <f>E449</f>
        <v>42900</v>
      </c>
      <c r="F446" s="339">
        <f>F449</f>
        <v>42900</v>
      </c>
      <c r="G446" s="70">
        <f>G449</f>
        <v>23100</v>
      </c>
      <c r="H446" s="70">
        <f>G446/F446*100</f>
        <v>53.84615384615385</v>
      </c>
      <c r="I446" s="656"/>
      <c r="J446" s="656"/>
      <c r="K446" s="657"/>
      <c r="L446" s="657"/>
      <c r="M446" s="647"/>
      <c r="N446" s="336"/>
      <c r="O446" s="336"/>
      <c r="P446" s="336"/>
      <c r="Q446" s="336"/>
      <c r="R446" s="336"/>
      <c r="S446" s="336"/>
      <c r="T446" s="336"/>
      <c r="U446" s="336"/>
      <c r="V446" s="336"/>
      <c r="W446" s="336"/>
      <c r="X446" s="336"/>
      <c r="Y446" s="336"/>
      <c r="Z446" s="336"/>
      <c r="AA446" s="336"/>
      <c r="AB446" s="336"/>
      <c r="AC446" s="336"/>
      <c r="AD446" s="336"/>
      <c r="AE446" s="336"/>
      <c r="AF446" s="336"/>
      <c r="AG446" s="336"/>
      <c r="AH446" s="336"/>
      <c r="AI446" s="336"/>
      <c r="AJ446" s="336"/>
      <c r="AK446" s="336"/>
      <c r="AL446" s="336"/>
      <c r="AM446" s="336"/>
      <c r="AN446" s="336"/>
      <c r="AO446" s="336"/>
      <c r="AP446" s="336"/>
      <c r="AQ446" s="336"/>
      <c r="AR446" s="336"/>
      <c r="AS446" s="336"/>
      <c r="AT446" s="336"/>
      <c r="AU446" s="336"/>
      <c r="AV446" s="336"/>
      <c r="AW446" s="336"/>
      <c r="AX446" s="336"/>
      <c r="AY446" s="336"/>
      <c r="AZ446" s="336"/>
      <c r="BA446" s="336"/>
      <c r="BB446" s="336"/>
      <c r="BC446" s="336"/>
      <c r="BD446" s="336"/>
      <c r="BE446" s="336"/>
      <c r="BF446" s="336"/>
      <c r="BG446" s="336"/>
      <c r="BH446" s="336"/>
      <c r="BI446" s="336"/>
      <c r="BJ446" s="336"/>
      <c r="BK446" s="336"/>
      <c r="BL446" s="336"/>
      <c r="BM446" s="336"/>
      <c r="BN446" s="336"/>
      <c r="BO446" s="336"/>
      <c r="BP446" s="336"/>
      <c r="BQ446" s="336"/>
      <c r="BR446" s="336"/>
      <c r="BS446" s="336"/>
    </row>
    <row r="447" spans="1:71" s="46" customFormat="1" ht="13.5" customHeight="1">
      <c r="A447" s="165"/>
      <c r="B447" s="181"/>
      <c r="C447" s="73">
        <v>2110</v>
      </c>
      <c r="D447" s="74" t="s">
        <v>8</v>
      </c>
      <c r="E447" s="284"/>
      <c r="F447" s="284"/>
      <c r="G447" s="76"/>
      <c r="H447" s="76"/>
      <c r="I447" s="234"/>
      <c r="J447" s="234"/>
      <c r="K447" s="45"/>
      <c r="L447" s="45"/>
      <c r="M447" s="647"/>
      <c r="N447" s="336"/>
      <c r="O447" s="336"/>
      <c r="P447" s="336"/>
      <c r="Q447" s="336"/>
      <c r="R447" s="336"/>
      <c r="S447" s="336"/>
      <c r="T447" s="336"/>
      <c r="U447" s="336"/>
      <c r="V447" s="336"/>
      <c r="W447" s="336"/>
      <c r="X447" s="336"/>
      <c r="Y447" s="336"/>
      <c r="Z447" s="336"/>
      <c r="AA447" s="336"/>
      <c r="AB447" s="336"/>
      <c r="AC447" s="336"/>
      <c r="AD447" s="336"/>
      <c r="AE447" s="336"/>
      <c r="AF447" s="336"/>
      <c r="AG447" s="336"/>
      <c r="AH447" s="336"/>
      <c r="AI447" s="336"/>
      <c r="AJ447" s="336"/>
      <c r="AK447" s="336"/>
      <c r="AL447" s="336"/>
      <c r="AM447" s="336"/>
      <c r="AN447" s="336"/>
      <c r="AO447" s="336"/>
      <c r="AP447" s="336"/>
      <c r="AQ447" s="336"/>
      <c r="AR447" s="336"/>
      <c r="AS447" s="336"/>
      <c r="AT447" s="336"/>
      <c r="AU447" s="336"/>
      <c r="AV447" s="336"/>
      <c r="AW447" s="336"/>
      <c r="AX447" s="336"/>
      <c r="AY447" s="336"/>
      <c r="AZ447" s="336"/>
      <c r="BA447" s="336"/>
      <c r="BB447" s="336"/>
      <c r="BC447" s="336"/>
      <c r="BD447" s="336"/>
      <c r="BE447" s="336"/>
      <c r="BF447" s="336"/>
      <c r="BG447" s="336"/>
      <c r="BH447" s="336"/>
      <c r="BI447" s="336"/>
      <c r="BJ447" s="336"/>
      <c r="BK447" s="336"/>
      <c r="BL447" s="336"/>
      <c r="BM447" s="336"/>
      <c r="BN447" s="336"/>
      <c r="BO447" s="336"/>
      <c r="BP447" s="336"/>
      <c r="BQ447" s="336"/>
      <c r="BR447" s="336"/>
      <c r="BS447" s="336"/>
    </row>
    <row r="448" spans="1:71" s="46" customFormat="1" ht="13.5" customHeight="1">
      <c r="A448" s="165"/>
      <c r="B448" s="181"/>
      <c r="C448" s="73"/>
      <c r="D448" s="74" t="s">
        <v>271</v>
      </c>
      <c r="E448" s="284"/>
      <c r="F448" s="284"/>
      <c r="G448" s="76"/>
      <c r="H448" s="76"/>
      <c r="I448" s="234"/>
      <c r="J448" s="234"/>
      <c r="K448" s="45"/>
      <c r="L448" s="45"/>
      <c r="M448" s="647"/>
      <c r="N448" s="336"/>
      <c r="O448" s="336"/>
      <c r="P448" s="336"/>
      <c r="Q448" s="336"/>
      <c r="R448" s="336"/>
      <c r="S448" s="336"/>
      <c r="T448" s="336"/>
      <c r="U448" s="336"/>
      <c r="V448" s="336"/>
      <c r="W448" s="336"/>
      <c r="X448" s="336"/>
      <c r="Y448" s="336"/>
      <c r="Z448" s="336"/>
      <c r="AA448" s="336"/>
      <c r="AB448" s="336"/>
      <c r="AC448" s="336"/>
      <c r="AD448" s="336"/>
      <c r="AE448" s="336"/>
      <c r="AF448" s="336"/>
      <c r="AG448" s="336"/>
      <c r="AH448" s="336"/>
      <c r="AI448" s="336"/>
      <c r="AJ448" s="336"/>
      <c r="AK448" s="336"/>
      <c r="AL448" s="336"/>
      <c r="AM448" s="336"/>
      <c r="AN448" s="336"/>
      <c r="AO448" s="336"/>
      <c r="AP448" s="336"/>
      <c r="AQ448" s="336"/>
      <c r="AR448" s="336"/>
      <c r="AS448" s="336"/>
      <c r="AT448" s="336"/>
      <c r="AU448" s="336"/>
      <c r="AV448" s="336"/>
      <c r="AW448" s="336"/>
      <c r="AX448" s="336"/>
      <c r="AY448" s="336"/>
      <c r="AZ448" s="336"/>
      <c r="BA448" s="336"/>
      <c r="BB448" s="336"/>
      <c r="BC448" s="336"/>
      <c r="BD448" s="336"/>
      <c r="BE448" s="336"/>
      <c r="BF448" s="336"/>
      <c r="BG448" s="336"/>
      <c r="BH448" s="336"/>
      <c r="BI448" s="336"/>
      <c r="BJ448" s="336"/>
      <c r="BK448" s="336"/>
      <c r="BL448" s="336"/>
      <c r="BM448" s="336"/>
      <c r="BN448" s="336"/>
      <c r="BO448" s="336"/>
      <c r="BP448" s="336"/>
      <c r="BQ448" s="336"/>
      <c r="BR448" s="336"/>
      <c r="BS448" s="336"/>
    </row>
    <row r="449" spans="1:71" s="46" customFormat="1" ht="13.5" customHeight="1">
      <c r="A449" s="165"/>
      <c r="B449" s="184"/>
      <c r="C449" s="73"/>
      <c r="D449" s="74" t="s">
        <v>270</v>
      </c>
      <c r="E449" s="284">
        <v>42900</v>
      </c>
      <c r="F449" s="284">
        <v>42900</v>
      </c>
      <c r="G449" s="76">
        <v>23100</v>
      </c>
      <c r="H449" s="76">
        <f>G449/F449*100</f>
        <v>53.84615384615385</v>
      </c>
      <c r="I449" s="234"/>
      <c r="J449" s="234"/>
      <c r="K449" s="45"/>
      <c r="L449" s="45"/>
      <c r="M449" s="647"/>
      <c r="N449" s="336"/>
      <c r="O449" s="336"/>
      <c r="P449" s="336"/>
      <c r="Q449" s="336"/>
      <c r="R449" s="336"/>
      <c r="S449" s="336"/>
      <c r="T449" s="336"/>
      <c r="U449" s="336"/>
      <c r="V449" s="336"/>
      <c r="W449" s="336"/>
      <c r="X449" s="336"/>
      <c r="Y449" s="336"/>
      <c r="Z449" s="336"/>
      <c r="AA449" s="336"/>
      <c r="AB449" s="336"/>
      <c r="AC449" s="336"/>
      <c r="AD449" s="336"/>
      <c r="AE449" s="336"/>
      <c r="AF449" s="336"/>
      <c r="AG449" s="336"/>
      <c r="AH449" s="336"/>
      <c r="AI449" s="336"/>
      <c r="AJ449" s="336"/>
      <c r="AK449" s="336"/>
      <c r="AL449" s="336"/>
      <c r="AM449" s="336"/>
      <c r="AN449" s="336"/>
      <c r="AO449" s="336"/>
      <c r="AP449" s="336"/>
      <c r="AQ449" s="336"/>
      <c r="AR449" s="336"/>
      <c r="AS449" s="336"/>
      <c r="AT449" s="336"/>
      <c r="AU449" s="336"/>
      <c r="AV449" s="336"/>
      <c r="AW449" s="336"/>
      <c r="AX449" s="336"/>
      <c r="AY449" s="336"/>
      <c r="AZ449" s="336"/>
      <c r="BA449" s="336"/>
      <c r="BB449" s="336"/>
      <c r="BC449" s="336"/>
      <c r="BD449" s="336"/>
      <c r="BE449" s="336"/>
      <c r="BF449" s="336"/>
      <c r="BG449" s="336"/>
      <c r="BH449" s="336"/>
      <c r="BI449" s="336"/>
      <c r="BJ449" s="336"/>
      <c r="BK449" s="336"/>
      <c r="BL449" s="336"/>
      <c r="BM449" s="336"/>
      <c r="BN449" s="336"/>
      <c r="BO449" s="336"/>
      <c r="BP449" s="336"/>
      <c r="BQ449" s="336"/>
      <c r="BR449" s="336"/>
      <c r="BS449" s="336"/>
    </row>
    <row r="450" spans="1:71" s="46" customFormat="1" ht="13.5" customHeight="1">
      <c r="A450" s="169"/>
      <c r="B450" s="170">
        <v>75045</v>
      </c>
      <c r="C450" s="115"/>
      <c r="D450" s="68" t="s">
        <v>197</v>
      </c>
      <c r="E450" s="658">
        <f>E453</f>
        <v>23000</v>
      </c>
      <c r="F450" s="658">
        <f>F453</f>
        <v>23000</v>
      </c>
      <c r="G450" s="129">
        <f>G453</f>
        <v>23000</v>
      </c>
      <c r="H450" s="70">
        <f>G450/F450*100</f>
        <v>100</v>
      </c>
      <c r="I450" s="656"/>
      <c r="J450" s="656"/>
      <c r="K450" s="657"/>
      <c r="L450" s="657"/>
      <c r="M450" s="647"/>
      <c r="N450" s="336"/>
      <c r="O450" s="336"/>
      <c r="P450" s="336"/>
      <c r="Q450" s="336"/>
      <c r="R450" s="336"/>
      <c r="S450" s="336"/>
      <c r="T450" s="336"/>
      <c r="U450" s="336"/>
      <c r="V450" s="336"/>
      <c r="W450" s="336"/>
      <c r="X450" s="336"/>
      <c r="Y450" s="336"/>
      <c r="Z450" s="336"/>
      <c r="AA450" s="336"/>
      <c r="AB450" s="336"/>
      <c r="AC450" s="336"/>
      <c r="AD450" s="336"/>
      <c r="AE450" s="336"/>
      <c r="AF450" s="336"/>
      <c r="AG450" s="336"/>
      <c r="AH450" s="336"/>
      <c r="AI450" s="336"/>
      <c r="AJ450" s="336"/>
      <c r="AK450" s="336"/>
      <c r="AL450" s="336"/>
      <c r="AM450" s="336"/>
      <c r="AN450" s="336"/>
      <c r="AO450" s="336"/>
      <c r="AP450" s="336"/>
      <c r="AQ450" s="336"/>
      <c r="AR450" s="336"/>
      <c r="AS450" s="336"/>
      <c r="AT450" s="336"/>
      <c r="AU450" s="336"/>
      <c r="AV450" s="336"/>
      <c r="AW450" s="336"/>
      <c r="AX450" s="336"/>
      <c r="AY450" s="336"/>
      <c r="AZ450" s="336"/>
      <c r="BA450" s="336"/>
      <c r="BB450" s="336"/>
      <c r="BC450" s="336"/>
      <c r="BD450" s="336"/>
      <c r="BE450" s="336"/>
      <c r="BF450" s="336"/>
      <c r="BG450" s="336"/>
      <c r="BH450" s="336"/>
      <c r="BI450" s="336"/>
      <c r="BJ450" s="336"/>
      <c r="BK450" s="336"/>
      <c r="BL450" s="336"/>
      <c r="BM450" s="336"/>
      <c r="BN450" s="336"/>
      <c r="BO450" s="336"/>
      <c r="BP450" s="336"/>
      <c r="BQ450" s="336"/>
      <c r="BR450" s="336"/>
      <c r="BS450" s="336"/>
    </row>
    <row r="451" spans="1:71" s="46" customFormat="1" ht="13.5" customHeight="1">
      <c r="A451" s="165"/>
      <c r="B451" s="165"/>
      <c r="C451" s="116">
        <v>2110</v>
      </c>
      <c r="D451" s="74" t="s">
        <v>8</v>
      </c>
      <c r="E451" s="659"/>
      <c r="F451" s="659"/>
      <c r="G451" s="131"/>
      <c r="H451" s="131"/>
      <c r="I451" s="234"/>
      <c r="J451" s="234"/>
      <c r="K451" s="45"/>
      <c r="L451" s="45"/>
      <c r="M451" s="647"/>
      <c r="N451" s="336"/>
      <c r="O451" s="336"/>
      <c r="P451" s="336"/>
      <c r="Q451" s="336"/>
      <c r="R451" s="336"/>
      <c r="S451" s="336"/>
      <c r="T451" s="336"/>
      <c r="U451" s="336"/>
      <c r="V451" s="336"/>
      <c r="W451" s="336"/>
      <c r="X451" s="336"/>
      <c r="Y451" s="336"/>
      <c r="Z451" s="336"/>
      <c r="AA451" s="336"/>
      <c r="AB451" s="336"/>
      <c r="AC451" s="336"/>
      <c r="AD451" s="336"/>
      <c r="AE451" s="336"/>
      <c r="AF451" s="336"/>
      <c r="AG451" s="336"/>
      <c r="AH451" s="336"/>
      <c r="AI451" s="336"/>
      <c r="AJ451" s="336"/>
      <c r="AK451" s="336"/>
      <c r="AL451" s="336"/>
      <c r="AM451" s="336"/>
      <c r="AN451" s="336"/>
      <c r="AO451" s="336"/>
      <c r="AP451" s="336"/>
      <c r="AQ451" s="336"/>
      <c r="AR451" s="336"/>
      <c r="AS451" s="336"/>
      <c r="AT451" s="336"/>
      <c r="AU451" s="336"/>
      <c r="AV451" s="336"/>
      <c r="AW451" s="336"/>
      <c r="AX451" s="336"/>
      <c r="AY451" s="336"/>
      <c r="AZ451" s="336"/>
      <c r="BA451" s="336"/>
      <c r="BB451" s="336"/>
      <c r="BC451" s="336"/>
      <c r="BD451" s="336"/>
      <c r="BE451" s="336"/>
      <c r="BF451" s="336"/>
      <c r="BG451" s="336"/>
      <c r="BH451" s="336"/>
      <c r="BI451" s="336"/>
      <c r="BJ451" s="336"/>
      <c r="BK451" s="336"/>
      <c r="BL451" s="336"/>
      <c r="BM451" s="336"/>
      <c r="BN451" s="336"/>
      <c r="BO451" s="336"/>
      <c r="BP451" s="336"/>
      <c r="BQ451" s="336"/>
      <c r="BR451" s="336"/>
      <c r="BS451" s="336"/>
    </row>
    <row r="452" spans="1:71" s="46" customFormat="1" ht="13.5" customHeight="1">
      <c r="A452" s="165"/>
      <c r="B452" s="165"/>
      <c r="C452" s="116"/>
      <c r="D452" s="74" t="s">
        <v>271</v>
      </c>
      <c r="E452" s="659"/>
      <c r="F452" s="659"/>
      <c r="G452" s="131"/>
      <c r="H452" s="131"/>
      <c r="I452" s="234"/>
      <c r="J452" s="234"/>
      <c r="K452" s="45"/>
      <c r="L452" s="45"/>
      <c r="M452" s="647"/>
      <c r="N452" s="336"/>
      <c r="O452" s="336"/>
      <c r="P452" s="336"/>
      <c r="Q452" s="336"/>
      <c r="R452" s="336"/>
      <c r="S452" s="336"/>
      <c r="T452" s="336"/>
      <c r="U452" s="336"/>
      <c r="V452" s="336"/>
      <c r="W452" s="336"/>
      <c r="X452" s="336"/>
      <c r="Y452" s="336"/>
      <c r="Z452" s="336"/>
      <c r="AA452" s="336"/>
      <c r="AB452" s="336"/>
      <c r="AC452" s="336"/>
      <c r="AD452" s="336"/>
      <c r="AE452" s="336"/>
      <c r="AF452" s="336"/>
      <c r="AG452" s="336"/>
      <c r="AH452" s="336"/>
      <c r="AI452" s="336"/>
      <c r="AJ452" s="336"/>
      <c r="AK452" s="336"/>
      <c r="AL452" s="336"/>
      <c r="AM452" s="336"/>
      <c r="AN452" s="336"/>
      <c r="AO452" s="336"/>
      <c r="AP452" s="336"/>
      <c r="AQ452" s="336"/>
      <c r="AR452" s="336"/>
      <c r="AS452" s="336"/>
      <c r="AT452" s="336"/>
      <c r="AU452" s="336"/>
      <c r="AV452" s="336"/>
      <c r="AW452" s="336"/>
      <c r="AX452" s="336"/>
      <c r="AY452" s="336"/>
      <c r="AZ452" s="336"/>
      <c r="BA452" s="336"/>
      <c r="BB452" s="336"/>
      <c r="BC452" s="336"/>
      <c r="BD452" s="336"/>
      <c r="BE452" s="336"/>
      <c r="BF452" s="336"/>
      <c r="BG452" s="336"/>
      <c r="BH452" s="336"/>
      <c r="BI452" s="336"/>
      <c r="BJ452" s="336"/>
      <c r="BK452" s="336"/>
      <c r="BL452" s="336"/>
      <c r="BM452" s="336"/>
      <c r="BN452" s="336"/>
      <c r="BO452" s="336"/>
      <c r="BP452" s="336"/>
      <c r="BQ452" s="336"/>
      <c r="BR452" s="336"/>
      <c r="BS452" s="336"/>
    </row>
    <row r="453" spans="1:71" s="46" customFormat="1" ht="13.5" customHeight="1">
      <c r="A453" s="165"/>
      <c r="B453" s="171"/>
      <c r="C453" s="132"/>
      <c r="D453" s="74" t="s">
        <v>270</v>
      </c>
      <c r="E453" s="660">
        <v>23000</v>
      </c>
      <c r="F453" s="660">
        <v>23000</v>
      </c>
      <c r="G453" s="56">
        <v>23000</v>
      </c>
      <c r="H453" s="265">
        <f>G453/F453*100</f>
        <v>100</v>
      </c>
      <c r="I453" s="234"/>
      <c r="J453" s="234"/>
      <c r="K453" s="45"/>
      <c r="L453" s="45"/>
      <c r="M453" s="647"/>
      <c r="N453" s="336"/>
      <c r="O453" s="336"/>
      <c r="P453" s="336"/>
      <c r="Q453" s="336"/>
      <c r="R453" s="336"/>
      <c r="S453" s="336"/>
      <c r="T453" s="336"/>
      <c r="U453" s="336"/>
      <c r="V453" s="336"/>
      <c r="W453" s="336"/>
      <c r="X453" s="336"/>
      <c r="Y453" s="336"/>
      <c r="Z453" s="336"/>
      <c r="AA453" s="336"/>
      <c r="AB453" s="336"/>
      <c r="AC453" s="336"/>
      <c r="AD453" s="336"/>
      <c r="AE453" s="336"/>
      <c r="AF453" s="336"/>
      <c r="AG453" s="336"/>
      <c r="AH453" s="336"/>
      <c r="AI453" s="336"/>
      <c r="AJ453" s="336"/>
      <c r="AK453" s="336"/>
      <c r="AL453" s="336"/>
      <c r="AM453" s="336"/>
      <c r="AN453" s="336"/>
      <c r="AO453" s="336"/>
      <c r="AP453" s="336"/>
      <c r="AQ453" s="336"/>
      <c r="AR453" s="336"/>
      <c r="AS453" s="336"/>
      <c r="AT453" s="336"/>
      <c r="AU453" s="336"/>
      <c r="AV453" s="336"/>
      <c r="AW453" s="336"/>
      <c r="AX453" s="336"/>
      <c r="AY453" s="336"/>
      <c r="AZ453" s="336"/>
      <c r="BA453" s="336"/>
      <c r="BB453" s="336"/>
      <c r="BC453" s="336"/>
      <c r="BD453" s="336"/>
      <c r="BE453" s="336"/>
      <c r="BF453" s="336"/>
      <c r="BG453" s="336"/>
      <c r="BH453" s="336"/>
      <c r="BI453" s="336"/>
      <c r="BJ453" s="336"/>
      <c r="BK453" s="336"/>
      <c r="BL453" s="336"/>
      <c r="BM453" s="336"/>
      <c r="BN453" s="336"/>
      <c r="BO453" s="336"/>
      <c r="BP453" s="336"/>
      <c r="BQ453" s="336"/>
      <c r="BR453" s="336"/>
      <c r="BS453" s="336"/>
    </row>
    <row r="454" spans="1:71" s="46" customFormat="1" ht="13.5" customHeight="1">
      <c r="A454" s="523">
        <v>754</v>
      </c>
      <c r="B454" s="523"/>
      <c r="C454" s="523"/>
      <c r="D454" s="558" t="s">
        <v>113</v>
      </c>
      <c r="E454" s="661"/>
      <c r="F454" s="323"/>
      <c r="G454" s="662"/>
      <c r="H454" s="322"/>
      <c r="I454" s="234"/>
      <c r="J454" s="234"/>
      <c r="K454" s="45"/>
      <c r="L454" s="45"/>
      <c r="M454" s="647"/>
      <c r="N454" s="336"/>
      <c r="O454" s="336"/>
      <c r="P454" s="336"/>
      <c r="Q454" s="336"/>
      <c r="R454" s="336"/>
      <c r="S454" s="336"/>
      <c r="T454" s="336"/>
      <c r="U454" s="336"/>
      <c r="V454" s="336"/>
      <c r="W454" s="336"/>
      <c r="X454" s="336"/>
      <c r="Y454" s="336"/>
      <c r="Z454" s="336"/>
      <c r="AA454" s="336"/>
      <c r="AB454" s="336"/>
      <c r="AC454" s="336"/>
      <c r="AD454" s="336"/>
      <c r="AE454" s="336"/>
      <c r="AF454" s="336"/>
      <c r="AG454" s="336"/>
      <c r="AH454" s="336"/>
      <c r="AI454" s="336"/>
      <c r="AJ454" s="336"/>
      <c r="AK454" s="336"/>
      <c r="AL454" s="336"/>
      <c r="AM454" s="336"/>
      <c r="AN454" s="336"/>
      <c r="AO454" s="336"/>
      <c r="AP454" s="336"/>
      <c r="AQ454" s="336"/>
      <c r="AR454" s="336"/>
      <c r="AS454" s="336"/>
      <c r="AT454" s="336"/>
      <c r="AU454" s="336"/>
      <c r="AV454" s="336"/>
      <c r="AW454" s="336"/>
      <c r="AX454" s="336"/>
      <c r="AY454" s="336"/>
      <c r="AZ454" s="336"/>
      <c r="BA454" s="336"/>
      <c r="BB454" s="336"/>
      <c r="BC454" s="336"/>
      <c r="BD454" s="336"/>
      <c r="BE454" s="336"/>
      <c r="BF454" s="336"/>
      <c r="BG454" s="336"/>
      <c r="BH454" s="336"/>
      <c r="BI454" s="336"/>
      <c r="BJ454" s="336"/>
      <c r="BK454" s="336"/>
      <c r="BL454" s="336"/>
      <c r="BM454" s="336"/>
      <c r="BN454" s="336"/>
      <c r="BO454" s="336"/>
      <c r="BP454" s="336"/>
      <c r="BQ454" s="336"/>
      <c r="BR454" s="336"/>
      <c r="BS454" s="336"/>
    </row>
    <row r="455" spans="1:71" s="46" customFormat="1" ht="13.5" customHeight="1">
      <c r="A455" s="536"/>
      <c r="B455" s="536"/>
      <c r="C455" s="536"/>
      <c r="D455" s="560" t="s">
        <v>72</v>
      </c>
      <c r="E455" s="663">
        <f>E457</f>
        <v>3504000</v>
      </c>
      <c r="F455" s="542">
        <f>F457</f>
        <v>3637315</v>
      </c>
      <c r="G455" s="664">
        <f>G457</f>
        <v>2330284</v>
      </c>
      <c r="H455" s="555">
        <f>G455/F455*100</f>
        <v>64.06604872000364</v>
      </c>
      <c r="I455" s="236"/>
      <c r="J455" s="236"/>
      <c r="K455" s="654"/>
      <c r="L455" s="654"/>
      <c r="M455" s="647"/>
      <c r="N455" s="336"/>
      <c r="O455" s="336"/>
      <c r="P455" s="336"/>
      <c r="Q455" s="336"/>
      <c r="R455" s="336"/>
      <c r="S455" s="336"/>
      <c r="T455" s="336"/>
      <c r="U455" s="336"/>
      <c r="V455" s="336"/>
      <c r="W455" s="336"/>
      <c r="X455" s="336"/>
      <c r="Y455" s="336"/>
      <c r="Z455" s="336"/>
      <c r="AA455" s="336"/>
      <c r="AB455" s="336"/>
      <c r="AC455" s="336"/>
      <c r="AD455" s="336"/>
      <c r="AE455" s="336"/>
      <c r="AF455" s="336"/>
      <c r="AG455" s="336"/>
      <c r="AH455" s="336"/>
      <c r="AI455" s="336"/>
      <c r="AJ455" s="336"/>
      <c r="AK455" s="336"/>
      <c r="AL455" s="336"/>
      <c r="AM455" s="336"/>
      <c r="AN455" s="336"/>
      <c r="AO455" s="336"/>
      <c r="AP455" s="336"/>
      <c r="AQ455" s="336"/>
      <c r="AR455" s="336"/>
      <c r="AS455" s="336"/>
      <c r="AT455" s="336"/>
      <c r="AU455" s="336"/>
      <c r="AV455" s="336"/>
      <c r="AW455" s="336"/>
      <c r="AX455" s="336"/>
      <c r="AY455" s="336"/>
      <c r="AZ455" s="336"/>
      <c r="BA455" s="336"/>
      <c r="BB455" s="336"/>
      <c r="BC455" s="336"/>
      <c r="BD455" s="336"/>
      <c r="BE455" s="336"/>
      <c r="BF455" s="336"/>
      <c r="BG455" s="336"/>
      <c r="BH455" s="336"/>
      <c r="BI455" s="336"/>
      <c r="BJ455" s="336"/>
      <c r="BK455" s="336"/>
      <c r="BL455" s="336"/>
      <c r="BM455" s="336"/>
      <c r="BN455" s="336"/>
      <c r="BO455" s="336"/>
      <c r="BP455" s="336"/>
      <c r="BQ455" s="336"/>
      <c r="BR455" s="336"/>
      <c r="BS455" s="336"/>
    </row>
    <row r="456" spans="1:71" s="46" customFormat="1" ht="13.5" customHeight="1">
      <c r="A456" s="536"/>
      <c r="B456" s="536"/>
      <c r="C456" s="521"/>
      <c r="D456" s="588" t="s">
        <v>169</v>
      </c>
      <c r="E456" s="663">
        <v>0</v>
      </c>
      <c r="F456" s="542">
        <v>0</v>
      </c>
      <c r="G456" s="664">
        <v>0</v>
      </c>
      <c r="H456" s="555">
        <v>0</v>
      </c>
      <c r="I456" s="236"/>
      <c r="J456" s="236"/>
      <c r="K456" s="654"/>
      <c r="L456" s="654"/>
      <c r="M456" s="647"/>
      <c r="N456" s="336"/>
      <c r="O456" s="336"/>
      <c r="P456" s="336"/>
      <c r="Q456" s="336"/>
      <c r="R456" s="336"/>
      <c r="S456" s="336"/>
      <c r="T456" s="336"/>
      <c r="U456" s="336"/>
      <c r="V456" s="336"/>
      <c r="W456" s="336"/>
      <c r="X456" s="336"/>
      <c r="Y456" s="336"/>
      <c r="Z456" s="336"/>
      <c r="AA456" s="336"/>
      <c r="AB456" s="336"/>
      <c r="AC456" s="336"/>
      <c r="AD456" s="336"/>
      <c r="AE456" s="336"/>
      <c r="AF456" s="336"/>
      <c r="AG456" s="336"/>
      <c r="AH456" s="336"/>
      <c r="AI456" s="336"/>
      <c r="AJ456" s="336"/>
      <c r="AK456" s="336"/>
      <c r="AL456" s="336"/>
      <c r="AM456" s="336"/>
      <c r="AN456" s="336"/>
      <c r="AO456" s="336"/>
      <c r="AP456" s="336"/>
      <c r="AQ456" s="336"/>
      <c r="AR456" s="336"/>
      <c r="AS456" s="336"/>
      <c r="AT456" s="336"/>
      <c r="AU456" s="336"/>
      <c r="AV456" s="336"/>
      <c r="AW456" s="336"/>
      <c r="AX456" s="336"/>
      <c r="AY456" s="336"/>
      <c r="AZ456" s="336"/>
      <c r="BA456" s="336"/>
      <c r="BB456" s="336"/>
      <c r="BC456" s="336"/>
      <c r="BD456" s="336"/>
      <c r="BE456" s="336"/>
      <c r="BF456" s="336"/>
      <c r="BG456" s="336"/>
      <c r="BH456" s="336"/>
      <c r="BI456" s="336"/>
      <c r="BJ456" s="336"/>
      <c r="BK456" s="336"/>
      <c r="BL456" s="336"/>
      <c r="BM456" s="336"/>
      <c r="BN456" s="336"/>
      <c r="BO456" s="336"/>
      <c r="BP456" s="336"/>
      <c r="BQ456" s="336"/>
      <c r="BR456" s="336"/>
      <c r="BS456" s="336"/>
    </row>
    <row r="457" spans="1:71" s="46" customFormat="1" ht="13.5" customHeight="1">
      <c r="A457" s="360"/>
      <c r="B457" s="170">
        <v>75411</v>
      </c>
      <c r="C457" s="67"/>
      <c r="D457" s="67" t="s">
        <v>24</v>
      </c>
      <c r="E457" s="339">
        <f>E460</f>
        <v>3504000</v>
      </c>
      <c r="F457" s="339">
        <f>F460</f>
        <v>3637315</v>
      </c>
      <c r="G457" s="70">
        <f>G460</f>
        <v>2330284</v>
      </c>
      <c r="H457" s="70">
        <f>G457/F457*100</f>
        <v>64.06604872000364</v>
      </c>
      <c r="I457" s="656"/>
      <c r="J457" s="656"/>
      <c r="K457" s="657"/>
      <c r="L457" s="657"/>
      <c r="M457" s="647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  <c r="Z457" s="336"/>
      <c r="AA457" s="336"/>
      <c r="AB457" s="336"/>
      <c r="AC457" s="336"/>
      <c r="AD457" s="336"/>
      <c r="AE457" s="336"/>
      <c r="AF457" s="336"/>
      <c r="AG457" s="336"/>
      <c r="AH457" s="336"/>
      <c r="AI457" s="336"/>
      <c r="AJ457" s="336"/>
      <c r="AK457" s="336"/>
      <c r="AL457" s="336"/>
      <c r="AM457" s="336"/>
      <c r="AN457" s="336"/>
      <c r="AO457" s="336"/>
      <c r="AP457" s="336"/>
      <c r="AQ457" s="336"/>
      <c r="AR457" s="336"/>
      <c r="AS457" s="336"/>
      <c r="AT457" s="336"/>
      <c r="AU457" s="336"/>
      <c r="AV457" s="336"/>
      <c r="AW457" s="336"/>
      <c r="AX457" s="336"/>
      <c r="AY457" s="336"/>
      <c r="AZ457" s="336"/>
      <c r="BA457" s="336"/>
      <c r="BB457" s="336"/>
      <c r="BC457" s="336"/>
      <c r="BD457" s="336"/>
      <c r="BE457" s="336"/>
      <c r="BF457" s="336"/>
      <c r="BG457" s="336"/>
      <c r="BH457" s="336"/>
      <c r="BI457" s="336"/>
      <c r="BJ457" s="336"/>
      <c r="BK457" s="336"/>
      <c r="BL457" s="336"/>
      <c r="BM457" s="336"/>
      <c r="BN457" s="336"/>
      <c r="BO457" s="336"/>
      <c r="BP457" s="336"/>
      <c r="BQ457" s="336"/>
      <c r="BR457" s="336"/>
      <c r="BS457" s="336"/>
    </row>
    <row r="458" spans="1:71" s="46" customFormat="1" ht="13.5" customHeight="1">
      <c r="A458" s="172"/>
      <c r="B458" s="165"/>
      <c r="C458" s="73">
        <v>2110</v>
      </c>
      <c r="D458" s="73" t="s">
        <v>8</v>
      </c>
      <c r="E458" s="284"/>
      <c r="F458" s="284"/>
      <c r="G458" s="76"/>
      <c r="H458" s="76"/>
      <c r="I458" s="234"/>
      <c r="J458" s="234"/>
      <c r="K458" s="45"/>
      <c r="L458" s="45"/>
      <c r="M458" s="647"/>
      <c r="N458" s="336"/>
      <c r="O458" s="336"/>
      <c r="P458" s="336"/>
      <c r="Q458" s="336"/>
      <c r="R458" s="336"/>
      <c r="S458" s="336"/>
      <c r="T458" s="336"/>
      <c r="U458" s="336"/>
      <c r="V458" s="336"/>
      <c r="W458" s="336"/>
      <c r="X458" s="336"/>
      <c r="Y458" s="336"/>
      <c r="Z458" s="336"/>
      <c r="AA458" s="336"/>
      <c r="AB458" s="336"/>
      <c r="AC458" s="336"/>
      <c r="AD458" s="336"/>
      <c r="AE458" s="336"/>
      <c r="AF458" s="336"/>
      <c r="AG458" s="336"/>
      <c r="AH458" s="336"/>
      <c r="AI458" s="336"/>
      <c r="AJ458" s="336"/>
      <c r="AK458" s="336"/>
      <c r="AL458" s="336"/>
      <c r="AM458" s="336"/>
      <c r="AN458" s="336"/>
      <c r="AO458" s="336"/>
      <c r="AP458" s="336"/>
      <c r="AQ458" s="336"/>
      <c r="AR458" s="336"/>
      <c r="AS458" s="336"/>
      <c r="AT458" s="336"/>
      <c r="AU458" s="336"/>
      <c r="AV458" s="336"/>
      <c r="AW458" s="336"/>
      <c r="AX458" s="336"/>
      <c r="AY458" s="336"/>
      <c r="AZ458" s="336"/>
      <c r="BA458" s="336"/>
      <c r="BB458" s="336"/>
      <c r="BC458" s="336"/>
      <c r="BD458" s="336"/>
      <c r="BE458" s="336"/>
      <c r="BF458" s="336"/>
      <c r="BG458" s="336"/>
      <c r="BH458" s="336"/>
      <c r="BI458" s="336"/>
      <c r="BJ458" s="336"/>
      <c r="BK458" s="336"/>
      <c r="BL458" s="336"/>
      <c r="BM458" s="336"/>
      <c r="BN458" s="336"/>
      <c r="BO458" s="336"/>
      <c r="BP458" s="336"/>
      <c r="BQ458" s="336"/>
      <c r="BR458" s="336"/>
      <c r="BS458" s="336"/>
    </row>
    <row r="459" spans="1:71" s="46" customFormat="1" ht="13.5" customHeight="1">
      <c r="A459" s="172"/>
      <c r="B459" s="165"/>
      <c r="C459" s="73"/>
      <c r="D459" s="73" t="s">
        <v>271</v>
      </c>
      <c r="E459" s="284"/>
      <c r="F459" s="284"/>
      <c r="G459" s="76"/>
      <c r="H459" s="76"/>
      <c r="I459" s="234"/>
      <c r="J459" s="234"/>
      <c r="K459" s="45"/>
      <c r="L459" s="45"/>
      <c r="M459" s="647"/>
      <c r="N459" s="336"/>
      <c r="O459" s="336"/>
      <c r="P459" s="336"/>
      <c r="Q459" s="336"/>
      <c r="R459" s="336"/>
      <c r="S459" s="336"/>
      <c r="T459" s="336"/>
      <c r="U459" s="336"/>
      <c r="V459" s="336"/>
      <c r="W459" s="336"/>
      <c r="X459" s="336"/>
      <c r="Y459" s="336"/>
      <c r="Z459" s="336"/>
      <c r="AA459" s="336"/>
      <c r="AB459" s="336"/>
      <c r="AC459" s="336"/>
      <c r="AD459" s="336"/>
      <c r="AE459" s="336"/>
      <c r="AF459" s="336"/>
      <c r="AG459" s="336"/>
      <c r="AH459" s="336"/>
      <c r="AI459" s="336"/>
      <c r="AJ459" s="336"/>
      <c r="AK459" s="336"/>
      <c r="AL459" s="336"/>
      <c r="AM459" s="336"/>
      <c r="AN459" s="336"/>
      <c r="AO459" s="336"/>
      <c r="AP459" s="336"/>
      <c r="AQ459" s="336"/>
      <c r="AR459" s="336"/>
      <c r="AS459" s="336"/>
      <c r="AT459" s="336"/>
      <c r="AU459" s="336"/>
      <c r="AV459" s="336"/>
      <c r="AW459" s="336"/>
      <c r="AX459" s="336"/>
      <c r="AY459" s="336"/>
      <c r="AZ459" s="336"/>
      <c r="BA459" s="336"/>
      <c r="BB459" s="336"/>
      <c r="BC459" s="336"/>
      <c r="BD459" s="336"/>
      <c r="BE459" s="336"/>
      <c r="BF459" s="336"/>
      <c r="BG459" s="336"/>
      <c r="BH459" s="336"/>
      <c r="BI459" s="336"/>
      <c r="BJ459" s="336"/>
      <c r="BK459" s="336"/>
      <c r="BL459" s="336"/>
      <c r="BM459" s="336"/>
      <c r="BN459" s="336"/>
      <c r="BO459" s="336"/>
      <c r="BP459" s="336"/>
      <c r="BQ459" s="336"/>
      <c r="BR459" s="336"/>
      <c r="BS459" s="336"/>
    </row>
    <row r="460" spans="1:71" s="46" customFormat="1" ht="13.5" customHeight="1">
      <c r="A460" s="174"/>
      <c r="B460" s="171"/>
      <c r="C460" s="73"/>
      <c r="D460" s="73" t="s">
        <v>270</v>
      </c>
      <c r="E460" s="284">
        <v>3504000</v>
      </c>
      <c r="F460" s="284">
        <v>3637315</v>
      </c>
      <c r="G460" s="76">
        <v>2330284</v>
      </c>
      <c r="H460" s="76">
        <f>G460/F460*100</f>
        <v>64.06604872000364</v>
      </c>
      <c r="I460" s="234"/>
      <c r="J460" s="234"/>
      <c r="K460" s="45"/>
      <c r="L460" s="45"/>
      <c r="M460" s="647"/>
      <c r="N460" s="336"/>
      <c r="O460" s="336"/>
      <c r="P460" s="336"/>
      <c r="Q460" s="336"/>
      <c r="R460" s="336"/>
      <c r="S460" s="336"/>
      <c r="T460" s="336"/>
      <c r="U460" s="336"/>
      <c r="V460" s="336"/>
      <c r="W460" s="336"/>
      <c r="X460" s="336"/>
      <c r="Y460" s="336"/>
      <c r="Z460" s="336"/>
      <c r="AA460" s="336"/>
      <c r="AB460" s="336"/>
      <c r="AC460" s="336"/>
      <c r="AD460" s="336"/>
      <c r="AE460" s="336"/>
      <c r="AF460" s="336"/>
      <c r="AG460" s="336"/>
      <c r="AH460" s="336"/>
      <c r="AI460" s="336"/>
      <c r="AJ460" s="336"/>
      <c r="AK460" s="336"/>
      <c r="AL460" s="336"/>
      <c r="AM460" s="336"/>
      <c r="AN460" s="336"/>
      <c r="AO460" s="336"/>
      <c r="AP460" s="336"/>
      <c r="AQ460" s="336"/>
      <c r="AR460" s="336"/>
      <c r="AS460" s="336"/>
      <c r="AT460" s="336"/>
      <c r="AU460" s="336"/>
      <c r="AV460" s="336"/>
      <c r="AW460" s="336"/>
      <c r="AX460" s="336"/>
      <c r="AY460" s="336"/>
      <c r="AZ460" s="336"/>
      <c r="BA460" s="336"/>
      <c r="BB460" s="336"/>
      <c r="BC460" s="336"/>
      <c r="BD460" s="336"/>
      <c r="BE460" s="336"/>
      <c r="BF460" s="336"/>
      <c r="BG460" s="336"/>
      <c r="BH460" s="336"/>
      <c r="BI460" s="336"/>
      <c r="BJ460" s="336"/>
      <c r="BK460" s="336"/>
      <c r="BL460" s="336"/>
      <c r="BM460" s="336"/>
      <c r="BN460" s="336"/>
      <c r="BO460" s="336"/>
      <c r="BP460" s="336"/>
      <c r="BQ460" s="336"/>
      <c r="BR460" s="336"/>
      <c r="BS460" s="336"/>
    </row>
    <row r="461" spans="1:71" s="46" customFormat="1" ht="13.5" customHeight="1">
      <c r="A461" s="308">
        <v>755</v>
      </c>
      <c r="B461" s="308"/>
      <c r="C461" s="521"/>
      <c r="D461" s="521" t="s">
        <v>390</v>
      </c>
      <c r="E461" s="310">
        <f>E462</f>
        <v>125208</v>
      </c>
      <c r="F461" s="310">
        <f>F462</f>
        <v>125208</v>
      </c>
      <c r="G461" s="313">
        <f>G462</f>
        <v>62603.79</v>
      </c>
      <c r="H461" s="313">
        <f>G461/F461*100</f>
        <v>49.9998322790876</v>
      </c>
      <c r="I461" s="234"/>
      <c r="J461" s="234"/>
      <c r="K461" s="45"/>
      <c r="L461" s="45"/>
      <c r="M461" s="647"/>
      <c r="N461" s="336"/>
      <c r="O461" s="336"/>
      <c r="P461" s="336"/>
      <c r="Q461" s="336"/>
      <c r="R461" s="336"/>
      <c r="S461" s="336"/>
      <c r="T461" s="336"/>
      <c r="U461" s="336"/>
      <c r="V461" s="336"/>
      <c r="W461" s="336"/>
      <c r="X461" s="336"/>
      <c r="Y461" s="336"/>
      <c r="Z461" s="336"/>
      <c r="AA461" s="336"/>
      <c r="AB461" s="336"/>
      <c r="AC461" s="336"/>
      <c r="AD461" s="336"/>
      <c r="AE461" s="336"/>
      <c r="AF461" s="336"/>
      <c r="AG461" s="336"/>
      <c r="AH461" s="336"/>
      <c r="AI461" s="336"/>
      <c r="AJ461" s="336"/>
      <c r="AK461" s="336"/>
      <c r="AL461" s="336"/>
      <c r="AM461" s="336"/>
      <c r="AN461" s="336"/>
      <c r="AO461" s="336"/>
      <c r="AP461" s="336"/>
      <c r="AQ461" s="336"/>
      <c r="AR461" s="336"/>
      <c r="AS461" s="336"/>
      <c r="AT461" s="336"/>
      <c r="AU461" s="336"/>
      <c r="AV461" s="336"/>
      <c r="AW461" s="336"/>
      <c r="AX461" s="336"/>
      <c r="AY461" s="336"/>
      <c r="AZ461" s="336"/>
      <c r="BA461" s="336"/>
      <c r="BB461" s="336"/>
      <c r="BC461" s="336"/>
      <c r="BD461" s="336"/>
      <c r="BE461" s="336"/>
      <c r="BF461" s="336"/>
      <c r="BG461" s="336"/>
      <c r="BH461" s="336"/>
      <c r="BI461" s="336"/>
      <c r="BJ461" s="336"/>
      <c r="BK461" s="336"/>
      <c r="BL461" s="336"/>
      <c r="BM461" s="336"/>
      <c r="BN461" s="336"/>
      <c r="BO461" s="336"/>
      <c r="BP461" s="336"/>
      <c r="BQ461" s="336"/>
      <c r="BR461" s="336"/>
      <c r="BS461" s="336"/>
    </row>
    <row r="462" spans="1:71" s="46" customFormat="1" ht="13.5" customHeight="1">
      <c r="A462" s="122"/>
      <c r="B462" s="700">
        <v>75515</v>
      </c>
      <c r="C462" s="176"/>
      <c r="D462" s="168" t="s">
        <v>384</v>
      </c>
      <c r="E462" s="701">
        <f>E465</f>
        <v>125208</v>
      </c>
      <c r="F462" s="463">
        <f>F465</f>
        <v>125208</v>
      </c>
      <c r="G462" s="702">
        <f>G465</f>
        <v>62603.79</v>
      </c>
      <c r="H462" s="703">
        <f>G462/F462*100</f>
        <v>49.9998322790876</v>
      </c>
      <c r="I462" s="234"/>
      <c r="J462" s="234"/>
      <c r="K462" s="45"/>
      <c r="L462" s="45"/>
      <c r="M462" s="647"/>
      <c r="N462" s="336"/>
      <c r="O462" s="336"/>
      <c r="P462" s="336"/>
      <c r="Q462" s="336"/>
      <c r="R462" s="336"/>
      <c r="S462" s="336"/>
      <c r="T462" s="336"/>
      <c r="U462" s="336"/>
      <c r="V462" s="336"/>
      <c r="W462" s="336"/>
      <c r="X462" s="336"/>
      <c r="Y462" s="336"/>
      <c r="Z462" s="336"/>
      <c r="AA462" s="336"/>
      <c r="AB462" s="336"/>
      <c r="AC462" s="336"/>
      <c r="AD462" s="336"/>
      <c r="AE462" s="336"/>
      <c r="AF462" s="336"/>
      <c r="AG462" s="336"/>
      <c r="AH462" s="336"/>
      <c r="AI462" s="336"/>
      <c r="AJ462" s="336"/>
      <c r="AK462" s="336"/>
      <c r="AL462" s="336"/>
      <c r="AM462" s="336"/>
      <c r="AN462" s="336"/>
      <c r="AO462" s="336"/>
      <c r="AP462" s="336"/>
      <c r="AQ462" s="336"/>
      <c r="AR462" s="336"/>
      <c r="AS462" s="336"/>
      <c r="AT462" s="336"/>
      <c r="AU462" s="336"/>
      <c r="AV462" s="336"/>
      <c r="AW462" s="336"/>
      <c r="AX462" s="336"/>
      <c r="AY462" s="336"/>
      <c r="AZ462" s="336"/>
      <c r="BA462" s="336"/>
      <c r="BB462" s="336"/>
      <c r="BC462" s="336"/>
      <c r="BD462" s="336"/>
      <c r="BE462" s="336"/>
      <c r="BF462" s="336"/>
      <c r="BG462" s="336"/>
      <c r="BH462" s="336"/>
      <c r="BI462" s="336"/>
      <c r="BJ462" s="336"/>
      <c r="BK462" s="336"/>
      <c r="BL462" s="336"/>
      <c r="BM462" s="336"/>
      <c r="BN462" s="336"/>
      <c r="BO462" s="336"/>
      <c r="BP462" s="336"/>
      <c r="BQ462" s="336"/>
      <c r="BR462" s="336"/>
      <c r="BS462" s="336"/>
    </row>
    <row r="463" spans="1:71" s="46" customFormat="1" ht="13.5" customHeight="1">
      <c r="A463" s="122"/>
      <c r="B463" s="697"/>
      <c r="C463" s="153">
        <v>2110</v>
      </c>
      <c r="D463" s="74" t="s">
        <v>8</v>
      </c>
      <c r="E463" s="640"/>
      <c r="F463" s="641"/>
      <c r="G463" s="642"/>
      <c r="H463" s="134"/>
      <c r="I463" s="234"/>
      <c r="J463" s="234"/>
      <c r="K463" s="45"/>
      <c r="L463" s="45"/>
      <c r="M463" s="647"/>
      <c r="N463" s="336"/>
      <c r="O463" s="336"/>
      <c r="P463" s="336"/>
      <c r="Q463" s="336"/>
      <c r="R463" s="336"/>
      <c r="S463" s="336"/>
      <c r="T463" s="336"/>
      <c r="U463" s="336"/>
      <c r="V463" s="336"/>
      <c r="W463" s="336"/>
      <c r="X463" s="336"/>
      <c r="Y463" s="336"/>
      <c r="Z463" s="336"/>
      <c r="AA463" s="336"/>
      <c r="AB463" s="336"/>
      <c r="AC463" s="336"/>
      <c r="AD463" s="336"/>
      <c r="AE463" s="336"/>
      <c r="AF463" s="336"/>
      <c r="AG463" s="336"/>
      <c r="AH463" s="336"/>
      <c r="AI463" s="336"/>
      <c r="AJ463" s="336"/>
      <c r="AK463" s="336"/>
      <c r="AL463" s="336"/>
      <c r="AM463" s="336"/>
      <c r="AN463" s="336"/>
      <c r="AO463" s="336"/>
      <c r="AP463" s="336"/>
      <c r="AQ463" s="336"/>
      <c r="AR463" s="336"/>
      <c r="AS463" s="336"/>
      <c r="AT463" s="336"/>
      <c r="AU463" s="336"/>
      <c r="AV463" s="336"/>
      <c r="AW463" s="336"/>
      <c r="AX463" s="336"/>
      <c r="AY463" s="336"/>
      <c r="AZ463" s="336"/>
      <c r="BA463" s="336"/>
      <c r="BB463" s="336"/>
      <c r="BC463" s="336"/>
      <c r="BD463" s="336"/>
      <c r="BE463" s="336"/>
      <c r="BF463" s="336"/>
      <c r="BG463" s="336"/>
      <c r="BH463" s="336"/>
      <c r="BI463" s="336"/>
      <c r="BJ463" s="336"/>
      <c r="BK463" s="336"/>
      <c r="BL463" s="336"/>
      <c r="BM463" s="336"/>
      <c r="BN463" s="336"/>
      <c r="BO463" s="336"/>
      <c r="BP463" s="336"/>
      <c r="BQ463" s="336"/>
      <c r="BR463" s="336"/>
      <c r="BS463" s="336"/>
    </row>
    <row r="464" spans="1:71" s="46" customFormat="1" ht="13.5" customHeight="1">
      <c r="A464" s="122"/>
      <c r="B464" s="697"/>
      <c r="C464" s="153"/>
      <c r="D464" s="74" t="s">
        <v>271</v>
      </c>
      <c r="E464" s="640"/>
      <c r="F464" s="641"/>
      <c r="G464" s="642"/>
      <c r="H464" s="134"/>
      <c r="I464" s="234"/>
      <c r="J464" s="234"/>
      <c r="K464" s="45"/>
      <c r="L464" s="45"/>
      <c r="M464" s="647"/>
      <c r="N464" s="336"/>
      <c r="O464" s="336"/>
      <c r="P464" s="336"/>
      <c r="Q464" s="336"/>
      <c r="R464" s="336"/>
      <c r="S464" s="336"/>
      <c r="T464" s="336"/>
      <c r="U464" s="336"/>
      <c r="V464" s="336"/>
      <c r="W464" s="336"/>
      <c r="X464" s="336"/>
      <c r="Y464" s="336"/>
      <c r="Z464" s="336"/>
      <c r="AA464" s="336"/>
      <c r="AB464" s="336"/>
      <c r="AC464" s="336"/>
      <c r="AD464" s="336"/>
      <c r="AE464" s="336"/>
      <c r="AF464" s="336"/>
      <c r="AG464" s="336"/>
      <c r="AH464" s="336"/>
      <c r="AI464" s="336"/>
      <c r="AJ464" s="336"/>
      <c r="AK464" s="336"/>
      <c r="AL464" s="336"/>
      <c r="AM464" s="336"/>
      <c r="AN464" s="336"/>
      <c r="AO464" s="336"/>
      <c r="AP464" s="336"/>
      <c r="AQ464" s="336"/>
      <c r="AR464" s="336"/>
      <c r="AS464" s="336"/>
      <c r="AT464" s="336"/>
      <c r="AU464" s="336"/>
      <c r="AV464" s="336"/>
      <c r="AW464" s="336"/>
      <c r="AX464" s="336"/>
      <c r="AY464" s="336"/>
      <c r="AZ464" s="336"/>
      <c r="BA464" s="336"/>
      <c r="BB464" s="336"/>
      <c r="BC464" s="336"/>
      <c r="BD464" s="336"/>
      <c r="BE464" s="336"/>
      <c r="BF464" s="336"/>
      <c r="BG464" s="336"/>
      <c r="BH464" s="336"/>
      <c r="BI464" s="336"/>
      <c r="BJ464" s="336"/>
      <c r="BK464" s="336"/>
      <c r="BL464" s="336"/>
      <c r="BM464" s="336"/>
      <c r="BN464" s="336"/>
      <c r="BO464" s="336"/>
      <c r="BP464" s="336"/>
      <c r="BQ464" s="336"/>
      <c r="BR464" s="336"/>
      <c r="BS464" s="336"/>
    </row>
    <row r="465" spans="1:71" s="46" customFormat="1" ht="13.5" customHeight="1">
      <c r="A465" s="155"/>
      <c r="B465" s="698"/>
      <c r="C465" s="153"/>
      <c r="D465" s="74" t="s">
        <v>270</v>
      </c>
      <c r="E465" s="154">
        <v>125208</v>
      </c>
      <c r="F465" s="704">
        <v>125208</v>
      </c>
      <c r="G465" s="358">
        <v>62603.79</v>
      </c>
      <c r="H465" s="80">
        <f>G465/F465*100</f>
        <v>49.9998322790876</v>
      </c>
      <c r="I465" s="234"/>
      <c r="J465" s="234"/>
      <c r="K465" s="45"/>
      <c r="L465" s="45"/>
      <c r="M465" s="647"/>
      <c r="N465" s="336"/>
      <c r="O465" s="336"/>
      <c r="P465" s="336"/>
      <c r="Q465" s="336"/>
      <c r="R465" s="336"/>
      <c r="S465" s="336"/>
      <c r="T465" s="336"/>
      <c r="U465" s="336"/>
      <c r="V465" s="336"/>
      <c r="W465" s="336"/>
      <c r="X465" s="336"/>
      <c r="Y465" s="336"/>
      <c r="Z465" s="336"/>
      <c r="AA465" s="336"/>
      <c r="AB465" s="336"/>
      <c r="AC465" s="336"/>
      <c r="AD465" s="336"/>
      <c r="AE465" s="336"/>
      <c r="AF465" s="336"/>
      <c r="AG465" s="336"/>
      <c r="AH465" s="336"/>
      <c r="AI465" s="336"/>
      <c r="AJ465" s="336"/>
      <c r="AK465" s="336"/>
      <c r="AL465" s="336"/>
      <c r="AM465" s="336"/>
      <c r="AN465" s="336"/>
      <c r="AO465" s="336"/>
      <c r="AP465" s="336"/>
      <c r="AQ465" s="336"/>
      <c r="AR465" s="336"/>
      <c r="AS465" s="336"/>
      <c r="AT465" s="336"/>
      <c r="AU465" s="336"/>
      <c r="AV465" s="336"/>
      <c r="AW465" s="336"/>
      <c r="AX465" s="336"/>
      <c r="AY465" s="336"/>
      <c r="AZ465" s="336"/>
      <c r="BA465" s="336"/>
      <c r="BB465" s="336"/>
      <c r="BC465" s="336"/>
      <c r="BD465" s="336"/>
      <c r="BE465" s="336"/>
      <c r="BF465" s="336"/>
      <c r="BG465" s="336"/>
      <c r="BH465" s="336"/>
      <c r="BI465" s="336"/>
      <c r="BJ465" s="336"/>
      <c r="BK465" s="336"/>
      <c r="BL465" s="336"/>
      <c r="BM465" s="336"/>
      <c r="BN465" s="336"/>
      <c r="BO465" s="336"/>
      <c r="BP465" s="336"/>
      <c r="BQ465" s="336"/>
      <c r="BR465" s="336"/>
      <c r="BS465" s="336"/>
    </row>
    <row r="466" spans="1:71" s="46" customFormat="1" ht="13.5" customHeight="1">
      <c r="A466" s="485"/>
      <c r="B466" s="485"/>
      <c r="C466" s="485"/>
      <c r="D466" s="485"/>
      <c r="E466" s="472"/>
      <c r="F466" s="472"/>
      <c r="G466" s="472"/>
      <c r="H466" s="473"/>
      <c r="I466" s="234"/>
      <c r="J466" s="234"/>
      <c r="K466" s="45"/>
      <c r="L466" s="45"/>
      <c r="M466" s="647"/>
      <c r="N466" s="336"/>
      <c r="O466" s="336"/>
      <c r="P466" s="336"/>
      <c r="Q466" s="336"/>
      <c r="R466" s="336"/>
      <c r="S466" s="336"/>
      <c r="T466" s="336"/>
      <c r="U466" s="336"/>
      <c r="V466" s="336"/>
      <c r="W466" s="336"/>
      <c r="X466" s="336"/>
      <c r="Y466" s="336"/>
      <c r="Z466" s="336"/>
      <c r="AA466" s="336"/>
      <c r="AB466" s="336"/>
      <c r="AC466" s="336"/>
      <c r="AD466" s="336"/>
      <c r="AE466" s="336"/>
      <c r="AF466" s="336"/>
      <c r="AG466" s="336"/>
      <c r="AH466" s="336"/>
      <c r="AI466" s="336"/>
      <c r="AJ466" s="336"/>
      <c r="AK466" s="336"/>
      <c r="AL466" s="336"/>
      <c r="AM466" s="336"/>
      <c r="AN466" s="336"/>
      <c r="AO466" s="336"/>
      <c r="AP466" s="336"/>
      <c r="AQ466" s="336"/>
      <c r="AR466" s="336"/>
      <c r="AS466" s="336"/>
      <c r="AT466" s="336"/>
      <c r="AU466" s="336"/>
      <c r="AV466" s="336"/>
      <c r="AW466" s="336"/>
      <c r="AX466" s="336"/>
      <c r="AY466" s="336"/>
      <c r="AZ466" s="336"/>
      <c r="BA466" s="336"/>
      <c r="BB466" s="336"/>
      <c r="BC466" s="336"/>
      <c r="BD466" s="336"/>
      <c r="BE466" s="336"/>
      <c r="BF466" s="336"/>
      <c r="BG466" s="336"/>
      <c r="BH466" s="336"/>
      <c r="BI466" s="336"/>
      <c r="BJ466" s="336"/>
      <c r="BK466" s="336"/>
      <c r="BL466" s="336"/>
      <c r="BM466" s="336"/>
      <c r="BN466" s="336"/>
      <c r="BO466" s="336"/>
      <c r="BP466" s="336"/>
      <c r="BQ466" s="336"/>
      <c r="BR466" s="336"/>
      <c r="BS466" s="336"/>
    </row>
    <row r="467" spans="1:71" s="46" customFormat="1" ht="13.5" customHeight="1">
      <c r="A467" s="485"/>
      <c r="B467" s="485"/>
      <c r="C467" s="485"/>
      <c r="D467" s="485"/>
      <c r="E467" s="472"/>
      <c r="F467" s="472"/>
      <c r="G467" s="472"/>
      <c r="H467" s="473"/>
      <c r="I467" s="234"/>
      <c r="J467" s="234"/>
      <c r="K467" s="45"/>
      <c r="L467" s="45"/>
      <c r="M467" s="647"/>
      <c r="N467" s="336"/>
      <c r="O467" s="336"/>
      <c r="P467" s="336"/>
      <c r="Q467" s="336"/>
      <c r="R467" s="336"/>
      <c r="S467" s="336"/>
      <c r="T467" s="336"/>
      <c r="U467" s="336"/>
      <c r="V467" s="336"/>
      <c r="W467" s="336"/>
      <c r="X467" s="336"/>
      <c r="Y467" s="336"/>
      <c r="Z467" s="336"/>
      <c r="AA467" s="336"/>
      <c r="AB467" s="336"/>
      <c r="AC467" s="336"/>
      <c r="AD467" s="336"/>
      <c r="AE467" s="336"/>
      <c r="AF467" s="336"/>
      <c r="AG467" s="336"/>
      <c r="AH467" s="336"/>
      <c r="AI467" s="336"/>
      <c r="AJ467" s="336"/>
      <c r="AK467" s="336"/>
      <c r="AL467" s="336"/>
      <c r="AM467" s="336"/>
      <c r="AN467" s="336"/>
      <c r="AO467" s="336"/>
      <c r="AP467" s="336"/>
      <c r="AQ467" s="336"/>
      <c r="AR467" s="336"/>
      <c r="AS467" s="336"/>
      <c r="AT467" s="336"/>
      <c r="AU467" s="336"/>
      <c r="AV467" s="336"/>
      <c r="AW467" s="336"/>
      <c r="AX467" s="336"/>
      <c r="AY467" s="336"/>
      <c r="AZ467" s="336"/>
      <c r="BA467" s="336"/>
      <c r="BB467" s="336"/>
      <c r="BC467" s="336"/>
      <c r="BD467" s="336"/>
      <c r="BE467" s="336"/>
      <c r="BF467" s="336"/>
      <c r="BG467" s="336"/>
      <c r="BH467" s="336"/>
      <c r="BI467" s="336"/>
      <c r="BJ467" s="336"/>
      <c r="BK467" s="336"/>
      <c r="BL467" s="336"/>
      <c r="BM467" s="336"/>
      <c r="BN467" s="336"/>
      <c r="BO467" s="336"/>
      <c r="BP467" s="336"/>
      <c r="BQ467" s="336"/>
      <c r="BR467" s="336"/>
      <c r="BS467" s="336"/>
    </row>
    <row r="468" spans="1:71" s="46" customFormat="1" ht="13.5" customHeight="1">
      <c r="A468" s="485"/>
      <c r="B468" s="485"/>
      <c r="C468" s="485"/>
      <c r="D468" s="485"/>
      <c r="E468" s="472"/>
      <c r="F468" s="472"/>
      <c r="G468" s="472"/>
      <c r="H468" s="473"/>
      <c r="I468" s="234"/>
      <c r="J468" s="234"/>
      <c r="K468" s="45"/>
      <c r="L468" s="45"/>
      <c r="M468" s="647"/>
      <c r="N468" s="336"/>
      <c r="O468" s="336"/>
      <c r="P468" s="336"/>
      <c r="Q468" s="336"/>
      <c r="R468" s="336"/>
      <c r="S468" s="336"/>
      <c r="T468" s="336"/>
      <c r="U468" s="336"/>
      <c r="V468" s="336"/>
      <c r="W468" s="336"/>
      <c r="X468" s="336"/>
      <c r="Y468" s="336"/>
      <c r="Z468" s="336"/>
      <c r="AA468" s="336"/>
      <c r="AB468" s="336"/>
      <c r="AC468" s="336"/>
      <c r="AD468" s="336"/>
      <c r="AE468" s="336"/>
      <c r="AF468" s="336"/>
      <c r="AG468" s="336"/>
      <c r="AH468" s="336"/>
      <c r="AI468" s="336"/>
      <c r="AJ468" s="336"/>
      <c r="AK468" s="336"/>
      <c r="AL468" s="336"/>
      <c r="AM468" s="336"/>
      <c r="AN468" s="336"/>
      <c r="AO468" s="336"/>
      <c r="AP468" s="336"/>
      <c r="AQ468" s="336"/>
      <c r="AR468" s="336"/>
      <c r="AS468" s="336"/>
      <c r="AT468" s="336"/>
      <c r="AU468" s="336"/>
      <c r="AV468" s="336"/>
      <c r="AW468" s="336"/>
      <c r="AX468" s="336"/>
      <c r="AY468" s="336"/>
      <c r="AZ468" s="336"/>
      <c r="BA468" s="336"/>
      <c r="BB468" s="336"/>
      <c r="BC468" s="336"/>
      <c r="BD468" s="336"/>
      <c r="BE468" s="336"/>
      <c r="BF468" s="336"/>
      <c r="BG468" s="336"/>
      <c r="BH468" s="336"/>
      <c r="BI468" s="336"/>
      <c r="BJ468" s="336"/>
      <c r="BK468" s="336"/>
      <c r="BL468" s="336"/>
      <c r="BM468" s="336"/>
      <c r="BN468" s="336"/>
      <c r="BO468" s="336"/>
      <c r="BP468" s="336"/>
      <c r="BQ468" s="336"/>
      <c r="BR468" s="336"/>
      <c r="BS468" s="336"/>
    </row>
    <row r="469" spans="1:71" s="46" customFormat="1" ht="13.5" customHeight="1">
      <c r="A469" s="485"/>
      <c r="B469" s="485"/>
      <c r="C469" s="485"/>
      <c r="D469" s="485"/>
      <c r="E469" s="472"/>
      <c r="F469" s="472"/>
      <c r="G469" s="472"/>
      <c r="H469" s="473"/>
      <c r="I469" s="234"/>
      <c r="J469" s="234"/>
      <c r="K469" s="45"/>
      <c r="L469" s="45"/>
      <c r="M469" s="647"/>
      <c r="N469" s="336"/>
      <c r="O469" s="336"/>
      <c r="P469" s="336"/>
      <c r="Q469" s="336"/>
      <c r="R469" s="336"/>
      <c r="S469" s="336"/>
      <c r="T469" s="336"/>
      <c r="U469" s="336"/>
      <c r="V469" s="336"/>
      <c r="W469" s="336"/>
      <c r="X469" s="336"/>
      <c r="Y469" s="336"/>
      <c r="Z469" s="336"/>
      <c r="AA469" s="336"/>
      <c r="AB469" s="336"/>
      <c r="AC469" s="336"/>
      <c r="AD469" s="336"/>
      <c r="AE469" s="336"/>
      <c r="AF469" s="336"/>
      <c r="AG469" s="336"/>
      <c r="AH469" s="336"/>
      <c r="AI469" s="336"/>
      <c r="AJ469" s="336"/>
      <c r="AK469" s="336"/>
      <c r="AL469" s="336"/>
      <c r="AM469" s="336"/>
      <c r="AN469" s="336"/>
      <c r="AO469" s="336"/>
      <c r="AP469" s="336"/>
      <c r="AQ469" s="336"/>
      <c r="AR469" s="336"/>
      <c r="AS469" s="336"/>
      <c r="AT469" s="336"/>
      <c r="AU469" s="336"/>
      <c r="AV469" s="336"/>
      <c r="AW469" s="336"/>
      <c r="AX469" s="336"/>
      <c r="AY469" s="336"/>
      <c r="AZ469" s="336"/>
      <c r="BA469" s="336"/>
      <c r="BB469" s="336"/>
      <c r="BC469" s="336"/>
      <c r="BD469" s="336"/>
      <c r="BE469" s="336"/>
      <c r="BF469" s="336"/>
      <c r="BG469" s="336"/>
      <c r="BH469" s="336"/>
      <c r="BI469" s="336"/>
      <c r="BJ469" s="336"/>
      <c r="BK469" s="336"/>
      <c r="BL469" s="336"/>
      <c r="BM469" s="336"/>
      <c r="BN469" s="336"/>
      <c r="BO469" s="336"/>
      <c r="BP469" s="336"/>
      <c r="BQ469" s="336"/>
      <c r="BR469" s="336"/>
      <c r="BS469" s="336"/>
    </row>
    <row r="470" spans="1:71" s="46" customFormat="1" ht="13.5" customHeight="1">
      <c r="A470" s="485"/>
      <c r="B470" s="485"/>
      <c r="C470" s="485"/>
      <c r="D470" s="485"/>
      <c r="E470" s="472"/>
      <c r="F470" s="472"/>
      <c r="G470" s="472"/>
      <c r="H470" s="473"/>
      <c r="I470" s="234"/>
      <c r="J470" s="234"/>
      <c r="K470" s="45"/>
      <c r="L470" s="45"/>
      <c r="M470" s="647"/>
      <c r="N470" s="336"/>
      <c r="O470" s="336"/>
      <c r="P470" s="336"/>
      <c r="Q470" s="336"/>
      <c r="R470" s="336"/>
      <c r="S470" s="336"/>
      <c r="T470" s="336"/>
      <c r="U470" s="336"/>
      <c r="V470" s="336"/>
      <c r="W470" s="336"/>
      <c r="X470" s="336"/>
      <c r="Y470" s="336"/>
      <c r="Z470" s="336"/>
      <c r="AA470" s="336"/>
      <c r="AB470" s="336"/>
      <c r="AC470" s="336"/>
      <c r="AD470" s="336"/>
      <c r="AE470" s="336"/>
      <c r="AF470" s="336"/>
      <c r="AG470" s="336"/>
      <c r="AH470" s="336"/>
      <c r="AI470" s="336"/>
      <c r="AJ470" s="336"/>
      <c r="AK470" s="336"/>
      <c r="AL470" s="336"/>
      <c r="AM470" s="336"/>
      <c r="AN470" s="336"/>
      <c r="AO470" s="336"/>
      <c r="AP470" s="336"/>
      <c r="AQ470" s="336"/>
      <c r="AR470" s="336"/>
      <c r="AS470" s="336"/>
      <c r="AT470" s="336"/>
      <c r="AU470" s="336"/>
      <c r="AV470" s="336"/>
      <c r="AW470" s="336"/>
      <c r="AX470" s="336"/>
      <c r="AY470" s="336"/>
      <c r="AZ470" s="336"/>
      <c r="BA470" s="336"/>
      <c r="BB470" s="336"/>
      <c r="BC470" s="336"/>
      <c r="BD470" s="336"/>
      <c r="BE470" s="336"/>
      <c r="BF470" s="336"/>
      <c r="BG470" s="336"/>
      <c r="BH470" s="336"/>
      <c r="BI470" s="336"/>
      <c r="BJ470" s="336"/>
      <c r="BK470" s="336"/>
      <c r="BL470" s="336"/>
      <c r="BM470" s="336"/>
      <c r="BN470" s="336"/>
      <c r="BO470" s="336"/>
      <c r="BP470" s="336"/>
      <c r="BQ470" s="336"/>
      <c r="BR470" s="336"/>
      <c r="BS470" s="336"/>
    </row>
    <row r="471" spans="1:71" s="46" customFormat="1" ht="13.5" customHeight="1">
      <c r="A471" s="106"/>
      <c r="B471" s="106"/>
      <c r="C471" s="106"/>
      <c r="D471" s="106"/>
      <c r="E471" s="287"/>
      <c r="F471" s="287"/>
      <c r="G471" s="287"/>
      <c r="H471" s="109"/>
      <c r="I471" s="234"/>
      <c r="J471" s="234"/>
      <c r="K471" s="45"/>
      <c r="L471" s="45"/>
      <c r="M471" s="647"/>
      <c r="N471" s="336"/>
      <c r="O471" s="336"/>
      <c r="P471" s="336"/>
      <c r="Q471" s="336"/>
      <c r="R471" s="336"/>
      <c r="S471" s="336"/>
      <c r="T471" s="336"/>
      <c r="U471" s="336"/>
      <c r="V471" s="336"/>
      <c r="W471" s="336"/>
      <c r="X471" s="336"/>
      <c r="Y471" s="336"/>
      <c r="Z471" s="336"/>
      <c r="AA471" s="336"/>
      <c r="AB471" s="336"/>
      <c r="AC471" s="336"/>
      <c r="AD471" s="336"/>
      <c r="AE471" s="336"/>
      <c r="AF471" s="336"/>
      <c r="AG471" s="336"/>
      <c r="AH471" s="336"/>
      <c r="AI471" s="336"/>
      <c r="AJ471" s="336"/>
      <c r="AK471" s="336"/>
      <c r="AL471" s="336"/>
      <c r="AM471" s="336"/>
      <c r="AN471" s="336"/>
      <c r="AO471" s="336"/>
      <c r="AP471" s="336"/>
      <c r="AQ471" s="336"/>
      <c r="AR471" s="336"/>
      <c r="AS471" s="336"/>
      <c r="AT471" s="336"/>
      <c r="AU471" s="336"/>
      <c r="AV471" s="336"/>
      <c r="AW471" s="336"/>
      <c r="AX471" s="336"/>
      <c r="AY471" s="336"/>
      <c r="AZ471" s="336"/>
      <c r="BA471" s="336"/>
      <c r="BB471" s="336"/>
      <c r="BC471" s="336"/>
      <c r="BD471" s="336"/>
      <c r="BE471" s="336"/>
      <c r="BF471" s="336"/>
      <c r="BG471" s="336"/>
      <c r="BH471" s="336"/>
      <c r="BI471" s="336"/>
      <c r="BJ471" s="336"/>
      <c r="BK471" s="336"/>
      <c r="BL471" s="336"/>
      <c r="BM471" s="336"/>
      <c r="BN471" s="336"/>
      <c r="BO471" s="336"/>
      <c r="BP471" s="336"/>
      <c r="BQ471" s="336"/>
      <c r="BR471" s="336"/>
      <c r="BS471" s="336"/>
    </row>
    <row r="472" spans="1:71" s="46" customFormat="1" ht="13.5" customHeight="1">
      <c r="A472" s="106"/>
      <c r="B472" s="106"/>
      <c r="C472" s="106"/>
      <c r="D472" s="106"/>
      <c r="E472" s="287" t="s">
        <v>495</v>
      </c>
      <c r="F472" s="287"/>
      <c r="G472" s="287"/>
      <c r="H472" s="109"/>
      <c r="I472" s="234"/>
      <c r="J472" s="234"/>
      <c r="K472" s="45"/>
      <c r="L472" s="45"/>
      <c r="M472" s="647"/>
      <c r="N472" s="336"/>
      <c r="O472" s="336"/>
      <c r="P472" s="336"/>
      <c r="Q472" s="336"/>
      <c r="R472" s="336"/>
      <c r="S472" s="336"/>
      <c r="T472" s="336"/>
      <c r="U472" s="336"/>
      <c r="V472" s="336"/>
      <c r="W472" s="336"/>
      <c r="X472" s="336"/>
      <c r="Y472" s="336"/>
      <c r="Z472" s="336"/>
      <c r="AA472" s="336"/>
      <c r="AB472" s="336"/>
      <c r="AC472" s="336"/>
      <c r="AD472" s="336"/>
      <c r="AE472" s="336"/>
      <c r="AF472" s="336"/>
      <c r="AG472" s="336"/>
      <c r="AH472" s="336"/>
      <c r="AI472" s="336"/>
      <c r="AJ472" s="336"/>
      <c r="AK472" s="336"/>
      <c r="AL472" s="336"/>
      <c r="AM472" s="336"/>
      <c r="AN472" s="336"/>
      <c r="AO472" s="336"/>
      <c r="AP472" s="336"/>
      <c r="AQ472" s="336"/>
      <c r="AR472" s="336"/>
      <c r="AS472" s="336"/>
      <c r="AT472" s="336"/>
      <c r="AU472" s="336"/>
      <c r="AV472" s="336"/>
      <c r="AW472" s="336"/>
      <c r="AX472" s="336"/>
      <c r="AY472" s="336"/>
      <c r="AZ472" s="336"/>
      <c r="BA472" s="336"/>
      <c r="BB472" s="336"/>
      <c r="BC472" s="336"/>
      <c r="BD472" s="336"/>
      <c r="BE472" s="336"/>
      <c r="BF472" s="336"/>
      <c r="BG472" s="336"/>
      <c r="BH472" s="336"/>
      <c r="BI472" s="336"/>
      <c r="BJ472" s="336"/>
      <c r="BK472" s="336"/>
      <c r="BL472" s="336"/>
      <c r="BM472" s="336"/>
      <c r="BN472" s="336"/>
      <c r="BO472" s="336"/>
      <c r="BP472" s="336"/>
      <c r="BQ472" s="336"/>
      <c r="BR472" s="336"/>
      <c r="BS472" s="336"/>
    </row>
    <row r="473" spans="1:71" s="46" customFormat="1" ht="13.5" customHeight="1">
      <c r="A473" s="106"/>
      <c r="B473" s="106"/>
      <c r="C473" s="106"/>
      <c r="D473" s="106"/>
      <c r="E473" s="287"/>
      <c r="F473" s="287"/>
      <c r="G473" s="287"/>
      <c r="H473" s="109"/>
      <c r="I473" s="234"/>
      <c r="J473" s="234"/>
      <c r="K473" s="45"/>
      <c r="L473" s="45"/>
      <c r="M473" s="647"/>
      <c r="N473" s="336"/>
      <c r="O473" s="336"/>
      <c r="P473" s="336"/>
      <c r="Q473" s="336"/>
      <c r="R473" s="336"/>
      <c r="S473" s="336"/>
      <c r="T473" s="336"/>
      <c r="U473" s="336"/>
      <c r="V473" s="336"/>
      <c r="W473" s="336"/>
      <c r="X473" s="336"/>
      <c r="Y473" s="336"/>
      <c r="Z473" s="336"/>
      <c r="AA473" s="336"/>
      <c r="AB473" s="336"/>
      <c r="AC473" s="336"/>
      <c r="AD473" s="336"/>
      <c r="AE473" s="336"/>
      <c r="AF473" s="336"/>
      <c r="AG473" s="336"/>
      <c r="AH473" s="336"/>
      <c r="AI473" s="336"/>
      <c r="AJ473" s="336"/>
      <c r="AK473" s="336"/>
      <c r="AL473" s="336"/>
      <c r="AM473" s="336"/>
      <c r="AN473" s="336"/>
      <c r="AO473" s="336"/>
      <c r="AP473" s="336"/>
      <c r="AQ473" s="336"/>
      <c r="AR473" s="336"/>
      <c r="AS473" s="336"/>
      <c r="AT473" s="336"/>
      <c r="AU473" s="336"/>
      <c r="AV473" s="336"/>
      <c r="AW473" s="336"/>
      <c r="AX473" s="336"/>
      <c r="AY473" s="336"/>
      <c r="AZ473" s="336"/>
      <c r="BA473" s="336"/>
      <c r="BB473" s="336"/>
      <c r="BC473" s="336"/>
      <c r="BD473" s="336"/>
      <c r="BE473" s="336"/>
      <c r="BF473" s="336"/>
      <c r="BG473" s="336"/>
      <c r="BH473" s="336"/>
      <c r="BI473" s="336"/>
      <c r="BJ473" s="336"/>
      <c r="BK473" s="336"/>
      <c r="BL473" s="336"/>
      <c r="BM473" s="336"/>
      <c r="BN473" s="336"/>
      <c r="BO473" s="336"/>
      <c r="BP473" s="336"/>
      <c r="BQ473" s="336"/>
      <c r="BR473" s="336"/>
      <c r="BS473" s="336"/>
    </row>
    <row r="474" spans="1:71" s="46" customFormat="1" ht="13.5" customHeight="1">
      <c r="A474" s="52" t="s">
        <v>0</v>
      </c>
      <c r="B474" s="53" t="s">
        <v>1</v>
      </c>
      <c r="C474" s="52" t="s">
        <v>2</v>
      </c>
      <c r="D474" s="53" t="s">
        <v>3</v>
      </c>
      <c r="E474" s="54" t="s">
        <v>165</v>
      </c>
      <c r="F474" s="53" t="s">
        <v>166</v>
      </c>
      <c r="G474" s="55" t="s">
        <v>164</v>
      </c>
      <c r="H474" s="56" t="s">
        <v>173</v>
      </c>
      <c r="I474" s="234"/>
      <c r="J474" s="234"/>
      <c r="K474" s="45"/>
      <c r="L474" s="45"/>
      <c r="M474" s="647"/>
      <c r="N474" s="336"/>
      <c r="O474" s="336"/>
      <c r="P474" s="336"/>
      <c r="Q474" s="336"/>
      <c r="R474" s="336"/>
      <c r="S474" s="336"/>
      <c r="T474" s="336"/>
      <c r="U474" s="336"/>
      <c r="V474" s="336"/>
      <c r="W474" s="336"/>
      <c r="X474" s="336"/>
      <c r="Y474" s="336"/>
      <c r="Z474" s="336"/>
      <c r="AA474" s="336"/>
      <c r="AB474" s="336"/>
      <c r="AC474" s="336"/>
      <c r="AD474" s="336"/>
      <c r="AE474" s="336"/>
      <c r="AF474" s="336"/>
      <c r="AG474" s="336"/>
      <c r="AH474" s="336"/>
      <c r="AI474" s="336"/>
      <c r="AJ474" s="336"/>
      <c r="AK474" s="336"/>
      <c r="AL474" s="336"/>
      <c r="AM474" s="336"/>
      <c r="AN474" s="336"/>
      <c r="AO474" s="336"/>
      <c r="AP474" s="336"/>
      <c r="AQ474" s="336"/>
      <c r="AR474" s="336"/>
      <c r="AS474" s="336"/>
      <c r="AT474" s="336"/>
      <c r="AU474" s="336"/>
      <c r="AV474" s="336"/>
      <c r="AW474" s="336"/>
      <c r="AX474" s="336"/>
      <c r="AY474" s="336"/>
      <c r="AZ474" s="336"/>
      <c r="BA474" s="336"/>
      <c r="BB474" s="336"/>
      <c r="BC474" s="336"/>
      <c r="BD474" s="336"/>
      <c r="BE474" s="336"/>
      <c r="BF474" s="336"/>
      <c r="BG474" s="336"/>
      <c r="BH474" s="336"/>
      <c r="BI474" s="336"/>
      <c r="BJ474" s="336"/>
      <c r="BK474" s="336"/>
      <c r="BL474" s="336"/>
      <c r="BM474" s="336"/>
      <c r="BN474" s="336"/>
      <c r="BO474" s="336"/>
      <c r="BP474" s="336"/>
      <c r="BQ474" s="336"/>
      <c r="BR474" s="336"/>
      <c r="BS474" s="336"/>
    </row>
    <row r="475" spans="1:71" s="46" customFormat="1" ht="13.5" customHeight="1">
      <c r="A475" s="57"/>
      <c r="B475" s="58"/>
      <c r="C475" s="57"/>
      <c r="D475" s="59"/>
      <c r="E475" s="57" t="s">
        <v>152</v>
      </c>
      <c r="F475" s="58" t="s">
        <v>167</v>
      </c>
      <c r="G475" s="60" t="s">
        <v>408</v>
      </c>
      <c r="H475" s="61" t="s">
        <v>171</v>
      </c>
      <c r="I475" s="234"/>
      <c r="J475" s="234"/>
      <c r="K475" s="45"/>
      <c r="L475" s="45"/>
      <c r="M475" s="647"/>
      <c r="N475" s="336"/>
      <c r="O475" s="336"/>
      <c r="P475" s="336"/>
      <c r="Q475" s="336"/>
      <c r="R475" s="336"/>
      <c r="S475" s="336"/>
      <c r="T475" s="336"/>
      <c r="U475" s="336"/>
      <c r="V475" s="336"/>
      <c r="W475" s="336"/>
      <c r="X475" s="336"/>
      <c r="Y475" s="336"/>
      <c r="Z475" s="336"/>
      <c r="AA475" s="336"/>
      <c r="AB475" s="336"/>
      <c r="AC475" s="336"/>
      <c r="AD475" s="336"/>
      <c r="AE475" s="336"/>
      <c r="AF475" s="336"/>
      <c r="AG475" s="336"/>
      <c r="AH475" s="336"/>
      <c r="AI475" s="336"/>
      <c r="AJ475" s="336"/>
      <c r="AK475" s="336"/>
      <c r="AL475" s="336"/>
      <c r="AM475" s="336"/>
      <c r="AN475" s="336"/>
      <c r="AO475" s="336"/>
      <c r="AP475" s="336"/>
      <c r="AQ475" s="336"/>
      <c r="AR475" s="336"/>
      <c r="AS475" s="336"/>
      <c r="AT475" s="336"/>
      <c r="AU475" s="336"/>
      <c r="AV475" s="336"/>
      <c r="AW475" s="336"/>
      <c r="AX475" s="336"/>
      <c r="AY475" s="336"/>
      <c r="AZ475" s="336"/>
      <c r="BA475" s="336"/>
      <c r="BB475" s="336"/>
      <c r="BC475" s="336"/>
      <c r="BD475" s="336"/>
      <c r="BE475" s="336"/>
      <c r="BF475" s="336"/>
      <c r="BG475" s="336"/>
      <c r="BH475" s="336"/>
      <c r="BI475" s="336"/>
      <c r="BJ475" s="336"/>
      <c r="BK475" s="336"/>
      <c r="BL475" s="336"/>
      <c r="BM475" s="336"/>
      <c r="BN475" s="336"/>
      <c r="BO475" s="336"/>
      <c r="BP475" s="336"/>
      <c r="BQ475" s="336"/>
      <c r="BR475" s="336"/>
      <c r="BS475" s="336"/>
    </row>
    <row r="476" spans="1:71" s="46" customFormat="1" ht="13.5" customHeight="1">
      <c r="A476" s="62">
        <v>1</v>
      </c>
      <c r="B476" s="62">
        <v>2</v>
      </c>
      <c r="C476" s="62">
        <v>3</v>
      </c>
      <c r="D476" s="62">
        <v>4</v>
      </c>
      <c r="E476" s="62">
        <v>5</v>
      </c>
      <c r="F476" s="62">
        <v>6</v>
      </c>
      <c r="G476" s="63">
        <v>7</v>
      </c>
      <c r="H476" s="64">
        <v>8</v>
      </c>
      <c r="I476" s="234"/>
      <c r="J476" s="234"/>
      <c r="K476" s="45"/>
      <c r="L476" s="45"/>
      <c r="M476" s="647"/>
      <c r="N476" s="336"/>
      <c r="O476" s="336"/>
      <c r="P476" s="336"/>
      <c r="Q476" s="336"/>
      <c r="R476" s="336"/>
      <c r="S476" s="336"/>
      <c r="T476" s="336"/>
      <c r="U476" s="336"/>
      <c r="V476" s="336"/>
      <c r="W476" s="336"/>
      <c r="X476" s="336"/>
      <c r="Y476" s="336"/>
      <c r="Z476" s="336"/>
      <c r="AA476" s="336"/>
      <c r="AB476" s="336"/>
      <c r="AC476" s="336"/>
      <c r="AD476" s="336"/>
      <c r="AE476" s="336"/>
      <c r="AF476" s="336"/>
      <c r="AG476" s="336"/>
      <c r="AH476" s="336"/>
      <c r="AI476" s="336"/>
      <c r="AJ476" s="336"/>
      <c r="AK476" s="336"/>
      <c r="AL476" s="336"/>
      <c r="AM476" s="336"/>
      <c r="AN476" s="336"/>
      <c r="AO476" s="336"/>
      <c r="AP476" s="336"/>
      <c r="AQ476" s="336"/>
      <c r="AR476" s="336"/>
      <c r="AS476" s="336"/>
      <c r="AT476" s="336"/>
      <c r="AU476" s="336"/>
      <c r="AV476" s="336"/>
      <c r="AW476" s="336"/>
      <c r="AX476" s="336"/>
      <c r="AY476" s="336"/>
      <c r="AZ476" s="336"/>
      <c r="BA476" s="336"/>
      <c r="BB476" s="336"/>
      <c r="BC476" s="336"/>
      <c r="BD476" s="336"/>
      <c r="BE476" s="336"/>
      <c r="BF476" s="336"/>
      <c r="BG476" s="336"/>
      <c r="BH476" s="336"/>
      <c r="BI476" s="336"/>
      <c r="BJ476" s="336"/>
      <c r="BK476" s="336"/>
      <c r="BL476" s="336"/>
      <c r="BM476" s="336"/>
      <c r="BN476" s="336"/>
      <c r="BO476" s="336"/>
      <c r="BP476" s="336"/>
      <c r="BQ476" s="336"/>
      <c r="BR476" s="336"/>
      <c r="BS476" s="336"/>
    </row>
    <row r="477" spans="1:71" s="46" customFormat="1" ht="13.5" customHeight="1">
      <c r="A477" s="540">
        <v>851</v>
      </c>
      <c r="B477" s="540"/>
      <c r="C477" s="521"/>
      <c r="D477" s="564" t="s">
        <v>43</v>
      </c>
      <c r="E477" s="327">
        <f>E480</f>
        <v>1906000</v>
      </c>
      <c r="F477" s="327">
        <f>F480</f>
        <v>1906000</v>
      </c>
      <c r="G477" s="313">
        <f>G480</f>
        <v>884504</v>
      </c>
      <c r="H477" s="313">
        <f>G477/F477*100</f>
        <v>46.406295907660024</v>
      </c>
      <c r="I477" s="236"/>
      <c r="J477" s="236"/>
      <c r="K477" s="654"/>
      <c r="L477" s="654"/>
      <c r="M477" s="647"/>
      <c r="N477" s="336"/>
      <c r="O477" s="336"/>
      <c r="P477" s="336"/>
      <c r="Q477" s="336"/>
      <c r="R477" s="336"/>
      <c r="S477" s="336"/>
      <c r="T477" s="336"/>
      <c r="U477" s="336"/>
      <c r="V477" s="336"/>
      <c r="W477" s="336"/>
      <c r="X477" s="336"/>
      <c r="Y477" s="336"/>
      <c r="Z477" s="336"/>
      <c r="AA477" s="336"/>
      <c r="AB477" s="336"/>
      <c r="AC477" s="336"/>
      <c r="AD477" s="336"/>
      <c r="AE477" s="336"/>
      <c r="AF477" s="336"/>
      <c r="AG477" s="336"/>
      <c r="AH477" s="336"/>
      <c r="AI477" s="336"/>
      <c r="AJ477" s="336"/>
      <c r="AK477" s="336"/>
      <c r="AL477" s="336"/>
      <c r="AM477" s="336"/>
      <c r="AN477" s="336"/>
      <c r="AO477" s="336"/>
      <c r="AP477" s="336"/>
      <c r="AQ477" s="336"/>
      <c r="AR477" s="336"/>
      <c r="AS477" s="336"/>
      <c r="AT477" s="336"/>
      <c r="AU477" s="336"/>
      <c r="AV477" s="336"/>
      <c r="AW477" s="336"/>
      <c r="AX477" s="336"/>
      <c r="AY477" s="336"/>
      <c r="AZ477" s="336"/>
      <c r="BA477" s="336"/>
      <c r="BB477" s="336"/>
      <c r="BC477" s="336"/>
      <c r="BD477" s="336"/>
      <c r="BE477" s="336"/>
      <c r="BF477" s="336"/>
      <c r="BG477" s="336"/>
      <c r="BH477" s="336"/>
      <c r="BI477" s="336"/>
      <c r="BJ477" s="336"/>
      <c r="BK477" s="336"/>
      <c r="BL477" s="336"/>
      <c r="BM477" s="336"/>
      <c r="BN477" s="336"/>
      <c r="BO477" s="336"/>
      <c r="BP477" s="336"/>
      <c r="BQ477" s="336"/>
      <c r="BR477" s="336"/>
      <c r="BS477" s="336"/>
    </row>
    <row r="478" spans="1:71" s="46" customFormat="1" ht="13.5" customHeight="1">
      <c r="A478" s="163"/>
      <c r="B478" s="170">
        <v>85156</v>
      </c>
      <c r="C478" s="67"/>
      <c r="D478" s="68" t="s">
        <v>317</v>
      </c>
      <c r="E478" s="339"/>
      <c r="F478" s="339"/>
      <c r="G478" s="70"/>
      <c r="H478" s="70"/>
      <c r="I478" s="234"/>
      <c r="J478" s="234"/>
      <c r="K478" s="45"/>
      <c r="L478" s="45"/>
      <c r="M478" s="647"/>
      <c r="N478" s="336"/>
      <c r="O478" s="336"/>
      <c r="P478" s="336"/>
      <c r="Q478" s="336"/>
      <c r="R478" s="336"/>
      <c r="S478" s="336"/>
      <c r="T478" s="336"/>
      <c r="U478" s="336"/>
      <c r="V478" s="336"/>
      <c r="W478" s="336"/>
      <c r="X478" s="336"/>
      <c r="Y478" s="336"/>
      <c r="Z478" s="336"/>
      <c r="AA478" s="336"/>
      <c r="AB478" s="336"/>
      <c r="AC478" s="336"/>
      <c r="AD478" s="336"/>
      <c r="AE478" s="336"/>
      <c r="AF478" s="336"/>
      <c r="AG478" s="336"/>
      <c r="AH478" s="336"/>
      <c r="AI478" s="336"/>
      <c r="AJ478" s="336"/>
      <c r="AK478" s="336"/>
      <c r="AL478" s="336"/>
      <c r="AM478" s="336"/>
      <c r="AN478" s="336"/>
      <c r="AO478" s="336"/>
      <c r="AP478" s="336"/>
      <c r="AQ478" s="336"/>
      <c r="AR478" s="336"/>
      <c r="AS478" s="336"/>
      <c r="AT478" s="336"/>
      <c r="AU478" s="336"/>
      <c r="AV478" s="336"/>
      <c r="AW478" s="336"/>
      <c r="AX478" s="336"/>
      <c r="AY478" s="336"/>
      <c r="AZ478" s="336"/>
      <c r="BA478" s="336"/>
      <c r="BB478" s="336"/>
      <c r="BC478" s="336"/>
      <c r="BD478" s="336"/>
      <c r="BE478" s="336"/>
      <c r="BF478" s="336"/>
      <c r="BG478" s="336"/>
      <c r="BH478" s="336"/>
      <c r="BI478" s="336"/>
      <c r="BJ478" s="336"/>
      <c r="BK478" s="336"/>
      <c r="BL478" s="336"/>
      <c r="BM478" s="336"/>
      <c r="BN478" s="336"/>
      <c r="BO478" s="336"/>
      <c r="BP478" s="336"/>
      <c r="BQ478" s="336"/>
      <c r="BR478" s="336"/>
      <c r="BS478" s="336"/>
    </row>
    <row r="479" spans="1:71" s="46" customFormat="1" ht="13.5" customHeight="1">
      <c r="A479" s="169"/>
      <c r="B479" s="229"/>
      <c r="C479" s="67"/>
      <c r="D479" s="68" t="s">
        <v>316</v>
      </c>
      <c r="E479" s="339"/>
      <c r="F479" s="339"/>
      <c r="G479" s="70"/>
      <c r="H479" s="70"/>
      <c r="I479" s="656"/>
      <c r="J479" s="656"/>
      <c r="K479" s="657"/>
      <c r="L479" s="657"/>
      <c r="M479" s="647"/>
      <c r="N479" s="336"/>
      <c r="O479" s="336"/>
      <c r="P479" s="336"/>
      <c r="Q479" s="336"/>
      <c r="R479" s="336"/>
      <c r="S479" s="336"/>
      <c r="T479" s="336"/>
      <c r="U479" s="336"/>
      <c r="V479" s="336"/>
      <c r="W479" s="336"/>
      <c r="X479" s="336"/>
      <c r="Y479" s="336"/>
      <c r="Z479" s="336"/>
      <c r="AA479" s="336"/>
      <c r="AB479" s="336"/>
      <c r="AC479" s="336"/>
      <c r="AD479" s="336"/>
      <c r="AE479" s="336"/>
      <c r="AF479" s="336"/>
      <c r="AG479" s="336"/>
      <c r="AH479" s="336"/>
      <c r="AI479" s="336"/>
      <c r="AJ479" s="336"/>
      <c r="AK479" s="336"/>
      <c r="AL479" s="336"/>
      <c r="AM479" s="336"/>
      <c r="AN479" s="336"/>
      <c r="AO479" s="336"/>
      <c r="AP479" s="336"/>
      <c r="AQ479" s="336"/>
      <c r="AR479" s="336"/>
      <c r="AS479" s="336"/>
      <c r="AT479" s="336"/>
      <c r="AU479" s="336"/>
      <c r="AV479" s="336"/>
      <c r="AW479" s="336"/>
      <c r="AX479" s="336"/>
      <c r="AY479" s="336"/>
      <c r="AZ479" s="336"/>
      <c r="BA479" s="336"/>
      <c r="BB479" s="336"/>
      <c r="BC479" s="336"/>
      <c r="BD479" s="336"/>
      <c r="BE479" s="336"/>
      <c r="BF479" s="336"/>
      <c r="BG479" s="336"/>
      <c r="BH479" s="336"/>
      <c r="BI479" s="336"/>
      <c r="BJ479" s="336"/>
      <c r="BK479" s="336"/>
      <c r="BL479" s="336"/>
      <c r="BM479" s="336"/>
      <c r="BN479" s="336"/>
      <c r="BO479" s="336"/>
      <c r="BP479" s="336"/>
      <c r="BQ479" s="336"/>
      <c r="BR479" s="336"/>
      <c r="BS479" s="336"/>
    </row>
    <row r="480" spans="1:71" s="46" customFormat="1" ht="13.5" customHeight="1">
      <c r="A480" s="169"/>
      <c r="B480" s="229"/>
      <c r="C480" s="67"/>
      <c r="D480" s="68" t="s">
        <v>315</v>
      </c>
      <c r="E480" s="339">
        <f>E483</f>
        <v>1906000</v>
      </c>
      <c r="F480" s="339">
        <f>F483</f>
        <v>1906000</v>
      </c>
      <c r="G480" s="70">
        <f>G483</f>
        <v>884504</v>
      </c>
      <c r="H480" s="70">
        <f>G480/F480*100</f>
        <v>46.406295907660024</v>
      </c>
      <c r="I480" s="656"/>
      <c r="J480" s="656"/>
      <c r="K480" s="657"/>
      <c r="L480" s="657"/>
      <c r="M480" s="647"/>
      <c r="N480" s="336"/>
      <c r="O480" s="336"/>
      <c r="P480" s="336"/>
      <c r="Q480" s="336"/>
      <c r="R480" s="336"/>
      <c r="S480" s="336"/>
      <c r="T480" s="336"/>
      <c r="U480" s="336"/>
      <c r="V480" s="336"/>
      <c r="W480" s="336"/>
      <c r="X480" s="336"/>
      <c r="Y480" s="336"/>
      <c r="Z480" s="336"/>
      <c r="AA480" s="336"/>
      <c r="AB480" s="336"/>
      <c r="AC480" s="336"/>
      <c r="AD480" s="336"/>
      <c r="AE480" s="336"/>
      <c r="AF480" s="336"/>
      <c r="AG480" s="336"/>
      <c r="AH480" s="336"/>
      <c r="AI480" s="336"/>
      <c r="AJ480" s="336"/>
      <c r="AK480" s="336"/>
      <c r="AL480" s="336"/>
      <c r="AM480" s="336"/>
      <c r="AN480" s="336"/>
      <c r="AO480" s="336"/>
      <c r="AP480" s="336"/>
      <c r="AQ480" s="336"/>
      <c r="AR480" s="336"/>
      <c r="AS480" s="336"/>
      <c r="AT480" s="336"/>
      <c r="AU480" s="336"/>
      <c r="AV480" s="336"/>
      <c r="AW480" s="336"/>
      <c r="AX480" s="336"/>
      <c r="AY480" s="336"/>
      <c r="AZ480" s="336"/>
      <c r="BA480" s="336"/>
      <c r="BB480" s="336"/>
      <c r="BC480" s="336"/>
      <c r="BD480" s="336"/>
      <c r="BE480" s="336"/>
      <c r="BF480" s="336"/>
      <c r="BG480" s="336"/>
      <c r="BH480" s="336"/>
      <c r="BI480" s="336"/>
      <c r="BJ480" s="336"/>
      <c r="BK480" s="336"/>
      <c r="BL480" s="336"/>
      <c r="BM480" s="336"/>
      <c r="BN480" s="336"/>
      <c r="BO480" s="336"/>
      <c r="BP480" s="336"/>
      <c r="BQ480" s="336"/>
      <c r="BR480" s="336"/>
      <c r="BS480" s="336"/>
    </row>
    <row r="481" spans="1:71" s="46" customFormat="1" ht="13.5" customHeight="1">
      <c r="A481" s="165"/>
      <c r="B481" s="165"/>
      <c r="C481" s="73">
        <v>2110</v>
      </c>
      <c r="D481" s="74" t="s">
        <v>8</v>
      </c>
      <c r="E481" s="284"/>
      <c r="F481" s="284"/>
      <c r="G481" s="76"/>
      <c r="H481" s="76"/>
      <c r="I481" s="234"/>
      <c r="J481" s="234"/>
      <c r="K481" s="45"/>
      <c r="L481" s="45"/>
      <c r="M481" s="647"/>
      <c r="N481" s="336"/>
      <c r="O481" s="336"/>
      <c r="P481" s="336"/>
      <c r="Q481" s="336"/>
      <c r="R481" s="336"/>
      <c r="S481" s="336"/>
      <c r="T481" s="336"/>
      <c r="U481" s="336"/>
      <c r="V481" s="336"/>
      <c r="W481" s="336"/>
      <c r="X481" s="336"/>
      <c r="Y481" s="336"/>
      <c r="Z481" s="336"/>
      <c r="AA481" s="336"/>
      <c r="AB481" s="336"/>
      <c r="AC481" s="336"/>
      <c r="AD481" s="336"/>
      <c r="AE481" s="336"/>
      <c r="AF481" s="336"/>
      <c r="AG481" s="336"/>
      <c r="AH481" s="336"/>
      <c r="AI481" s="336"/>
      <c r="AJ481" s="336"/>
      <c r="AK481" s="336"/>
      <c r="AL481" s="336"/>
      <c r="AM481" s="336"/>
      <c r="AN481" s="336"/>
      <c r="AO481" s="336"/>
      <c r="AP481" s="336"/>
      <c r="AQ481" s="336"/>
      <c r="AR481" s="336"/>
      <c r="AS481" s="336"/>
      <c r="AT481" s="336"/>
      <c r="AU481" s="336"/>
      <c r="AV481" s="336"/>
      <c r="AW481" s="336"/>
      <c r="AX481" s="336"/>
      <c r="AY481" s="336"/>
      <c r="AZ481" s="336"/>
      <c r="BA481" s="336"/>
      <c r="BB481" s="336"/>
      <c r="BC481" s="336"/>
      <c r="BD481" s="336"/>
      <c r="BE481" s="336"/>
      <c r="BF481" s="336"/>
      <c r="BG481" s="336"/>
      <c r="BH481" s="336"/>
      <c r="BI481" s="336"/>
      <c r="BJ481" s="336"/>
      <c r="BK481" s="336"/>
      <c r="BL481" s="336"/>
      <c r="BM481" s="336"/>
      <c r="BN481" s="336"/>
      <c r="BO481" s="336"/>
      <c r="BP481" s="336"/>
      <c r="BQ481" s="336"/>
      <c r="BR481" s="336"/>
      <c r="BS481" s="336"/>
    </row>
    <row r="482" spans="1:71" s="46" customFormat="1" ht="13.5" customHeight="1">
      <c r="A482" s="165"/>
      <c r="B482" s="165"/>
      <c r="C482" s="73"/>
      <c r="D482" s="74" t="s">
        <v>271</v>
      </c>
      <c r="E482" s="284"/>
      <c r="F482" s="284"/>
      <c r="G482" s="76"/>
      <c r="H482" s="76"/>
      <c r="I482" s="234"/>
      <c r="J482" s="234"/>
      <c r="K482" s="45"/>
      <c r="L482" s="45"/>
      <c r="M482" s="647"/>
      <c r="N482" s="336"/>
      <c r="O482" s="336"/>
      <c r="P482" s="336"/>
      <c r="Q482" s="336"/>
      <c r="R482" s="336"/>
      <c r="S482" s="336"/>
      <c r="T482" s="336"/>
      <c r="U482" s="336"/>
      <c r="V482" s="336"/>
      <c r="W482" s="336"/>
      <c r="X482" s="336"/>
      <c r="Y482" s="336"/>
      <c r="Z482" s="336"/>
      <c r="AA482" s="336"/>
      <c r="AB482" s="336"/>
      <c r="AC482" s="336"/>
      <c r="AD482" s="336"/>
      <c r="AE482" s="336"/>
      <c r="AF482" s="336"/>
      <c r="AG482" s="336"/>
      <c r="AH482" s="336"/>
      <c r="AI482" s="336"/>
      <c r="AJ482" s="336"/>
      <c r="AK482" s="336"/>
      <c r="AL482" s="336"/>
      <c r="AM482" s="336"/>
      <c r="AN482" s="336"/>
      <c r="AO482" s="336"/>
      <c r="AP482" s="336"/>
      <c r="AQ482" s="336"/>
      <c r="AR482" s="336"/>
      <c r="AS482" s="336"/>
      <c r="AT482" s="336"/>
      <c r="AU482" s="336"/>
      <c r="AV482" s="336"/>
      <c r="AW482" s="336"/>
      <c r="AX482" s="336"/>
      <c r="AY482" s="336"/>
      <c r="AZ482" s="336"/>
      <c r="BA482" s="336"/>
      <c r="BB482" s="336"/>
      <c r="BC482" s="336"/>
      <c r="BD482" s="336"/>
      <c r="BE482" s="336"/>
      <c r="BF482" s="336"/>
      <c r="BG482" s="336"/>
      <c r="BH482" s="336"/>
      <c r="BI482" s="336"/>
      <c r="BJ482" s="336"/>
      <c r="BK482" s="336"/>
      <c r="BL482" s="336"/>
      <c r="BM482" s="336"/>
      <c r="BN482" s="336"/>
      <c r="BO482" s="336"/>
      <c r="BP482" s="336"/>
      <c r="BQ482" s="336"/>
      <c r="BR482" s="336"/>
      <c r="BS482" s="336"/>
    </row>
    <row r="483" spans="1:71" s="46" customFormat="1" ht="13.5" customHeight="1">
      <c r="A483" s="171"/>
      <c r="B483" s="171"/>
      <c r="C483" s="73"/>
      <c r="D483" s="74" t="s">
        <v>270</v>
      </c>
      <c r="E483" s="284">
        <v>1906000</v>
      </c>
      <c r="F483" s="284">
        <v>1906000</v>
      </c>
      <c r="G483" s="76">
        <v>884504</v>
      </c>
      <c r="H483" s="76">
        <f>G483/F483*100</f>
        <v>46.406295907660024</v>
      </c>
      <c r="I483" s="234"/>
      <c r="J483" s="234"/>
      <c r="K483" s="45"/>
      <c r="L483" s="45"/>
      <c r="M483" s="647"/>
      <c r="N483" s="336"/>
      <c r="O483" s="336"/>
      <c r="P483" s="336"/>
      <c r="Q483" s="336"/>
      <c r="R483" s="336"/>
      <c r="S483" s="336"/>
      <c r="T483" s="336"/>
      <c r="U483" s="336"/>
      <c r="V483" s="336"/>
      <c r="W483" s="336"/>
      <c r="X483" s="336"/>
      <c r="Y483" s="336"/>
      <c r="Z483" s="336"/>
      <c r="AA483" s="336"/>
      <c r="AB483" s="336"/>
      <c r="AC483" s="336"/>
      <c r="AD483" s="336"/>
      <c r="AE483" s="336"/>
      <c r="AF483" s="336"/>
      <c r="AG483" s="336"/>
      <c r="AH483" s="336"/>
      <c r="AI483" s="336"/>
      <c r="AJ483" s="336"/>
      <c r="AK483" s="336"/>
      <c r="AL483" s="336"/>
      <c r="AM483" s="336"/>
      <c r="AN483" s="336"/>
      <c r="AO483" s="336"/>
      <c r="AP483" s="336"/>
      <c r="AQ483" s="336"/>
      <c r="AR483" s="336"/>
      <c r="AS483" s="336"/>
      <c r="AT483" s="336"/>
      <c r="AU483" s="336"/>
      <c r="AV483" s="336"/>
      <c r="AW483" s="336"/>
      <c r="AX483" s="336"/>
      <c r="AY483" s="336"/>
      <c r="AZ483" s="336"/>
      <c r="BA483" s="336"/>
      <c r="BB483" s="336"/>
      <c r="BC483" s="336"/>
      <c r="BD483" s="336"/>
      <c r="BE483" s="336"/>
      <c r="BF483" s="336"/>
      <c r="BG483" s="336"/>
      <c r="BH483" s="336"/>
      <c r="BI483" s="336"/>
      <c r="BJ483" s="336"/>
      <c r="BK483" s="336"/>
      <c r="BL483" s="336"/>
      <c r="BM483" s="336"/>
      <c r="BN483" s="336"/>
      <c r="BO483" s="336"/>
      <c r="BP483" s="336"/>
      <c r="BQ483" s="336"/>
      <c r="BR483" s="336"/>
      <c r="BS483" s="336"/>
    </row>
    <row r="484" spans="1:71" s="46" customFormat="1" ht="13.5" customHeight="1">
      <c r="A484" s="521">
        <v>852</v>
      </c>
      <c r="B484" s="521"/>
      <c r="C484" s="521"/>
      <c r="D484" s="564" t="s">
        <v>104</v>
      </c>
      <c r="E484" s="327">
        <f>E485</f>
        <v>0</v>
      </c>
      <c r="F484" s="327">
        <f>F485</f>
        <v>5922</v>
      </c>
      <c r="G484" s="313">
        <f>G485</f>
        <v>0</v>
      </c>
      <c r="H484" s="313">
        <f>G484/F484*100</f>
        <v>0</v>
      </c>
      <c r="I484" s="234"/>
      <c r="J484" s="234"/>
      <c r="K484" s="45"/>
      <c r="L484" s="45"/>
      <c r="M484" s="647"/>
      <c r="N484" s="336"/>
      <c r="O484" s="336"/>
      <c r="P484" s="336"/>
      <c r="Q484" s="336"/>
      <c r="R484" s="336"/>
      <c r="S484" s="336"/>
      <c r="T484" s="336"/>
      <c r="U484" s="336"/>
      <c r="V484" s="336"/>
      <c r="W484" s="336"/>
      <c r="X484" s="336"/>
      <c r="Y484" s="336"/>
      <c r="Z484" s="336"/>
      <c r="AA484" s="336"/>
      <c r="AB484" s="336"/>
      <c r="AC484" s="336"/>
      <c r="AD484" s="336"/>
      <c r="AE484" s="336"/>
      <c r="AF484" s="336"/>
      <c r="AG484" s="336"/>
      <c r="AH484" s="336"/>
      <c r="AI484" s="336"/>
      <c r="AJ484" s="336"/>
      <c r="AK484" s="336"/>
      <c r="AL484" s="336"/>
      <c r="AM484" s="336"/>
      <c r="AN484" s="336"/>
      <c r="AO484" s="336"/>
      <c r="AP484" s="336"/>
      <c r="AQ484" s="336"/>
      <c r="AR484" s="336"/>
      <c r="AS484" s="336"/>
      <c r="AT484" s="336"/>
      <c r="AU484" s="336"/>
      <c r="AV484" s="336"/>
      <c r="AW484" s="336"/>
      <c r="AX484" s="336"/>
      <c r="AY484" s="336"/>
      <c r="AZ484" s="336"/>
      <c r="BA484" s="336"/>
      <c r="BB484" s="336"/>
      <c r="BC484" s="336"/>
      <c r="BD484" s="336"/>
      <c r="BE484" s="336"/>
      <c r="BF484" s="336"/>
      <c r="BG484" s="336"/>
      <c r="BH484" s="336"/>
      <c r="BI484" s="336"/>
      <c r="BJ484" s="336"/>
      <c r="BK484" s="336"/>
      <c r="BL484" s="336"/>
      <c r="BM484" s="336"/>
      <c r="BN484" s="336"/>
      <c r="BO484" s="336"/>
      <c r="BP484" s="336"/>
      <c r="BQ484" s="336"/>
      <c r="BR484" s="336"/>
      <c r="BS484" s="336"/>
    </row>
    <row r="485" spans="1:71" s="46" customFormat="1" ht="13.5" customHeight="1">
      <c r="A485" s="189"/>
      <c r="B485" s="176">
        <v>85205</v>
      </c>
      <c r="C485" s="150"/>
      <c r="D485" s="151" t="s">
        <v>198</v>
      </c>
      <c r="E485" s="354">
        <f>E488</f>
        <v>0</v>
      </c>
      <c r="F485" s="354">
        <f>F488</f>
        <v>5922</v>
      </c>
      <c r="G485" s="71">
        <f>G488</f>
        <v>0</v>
      </c>
      <c r="H485" s="71">
        <f>G485/F485*100</f>
        <v>0</v>
      </c>
      <c r="I485" s="234"/>
      <c r="J485" s="234"/>
      <c r="K485" s="45"/>
      <c r="L485" s="45"/>
      <c r="M485" s="647"/>
      <c r="N485" s="336"/>
      <c r="O485" s="336"/>
      <c r="P485" s="336"/>
      <c r="Q485" s="336"/>
      <c r="R485" s="336"/>
      <c r="S485" s="336"/>
      <c r="T485" s="336"/>
      <c r="U485" s="336"/>
      <c r="V485" s="336"/>
      <c r="W485" s="336"/>
      <c r="X485" s="336"/>
      <c r="Y485" s="336"/>
      <c r="Z485" s="336"/>
      <c r="AA485" s="336"/>
      <c r="AB485" s="336"/>
      <c r="AC485" s="336"/>
      <c r="AD485" s="336"/>
      <c r="AE485" s="336"/>
      <c r="AF485" s="336"/>
      <c r="AG485" s="336"/>
      <c r="AH485" s="336"/>
      <c r="AI485" s="336"/>
      <c r="AJ485" s="336"/>
      <c r="AK485" s="336"/>
      <c r="AL485" s="336"/>
      <c r="AM485" s="336"/>
      <c r="AN485" s="336"/>
      <c r="AO485" s="336"/>
      <c r="AP485" s="336"/>
      <c r="AQ485" s="336"/>
      <c r="AR485" s="336"/>
      <c r="AS485" s="336"/>
      <c r="AT485" s="336"/>
      <c r="AU485" s="336"/>
      <c r="AV485" s="336"/>
      <c r="AW485" s="336"/>
      <c r="AX485" s="336"/>
      <c r="AY485" s="336"/>
      <c r="AZ485" s="336"/>
      <c r="BA485" s="336"/>
      <c r="BB485" s="336"/>
      <c r="BC485" s="336"/>
      <c r="BD485" s="336"/>
      <c r="BE485" s="336"/>
      <c r="BF485" s="336"/>
      <c r="BG485" s="336"/>
      <c r="BH485" s="336"/>
      <c r="BI485" s="336"/>
      <c r="BJ485" s="336"/>
      <c r="BK485" s="336"/>
      <c r="BL485" s="336"/>
      <c r="BM485" s="336"/>
      <c r="BN485" s="336"/>
      <c r="BO485" s="336"/>
      <c r="BP485" s="336"/>
      <c r="BQ485" s="336"/>
      <c r="BR485" s="336"/>
      <c r="BS485" s="336"/>
    </row>
    <row r="486" spans="1:71" s="46" customFormat="1" ht="13.5" customHeight="1">
      <c r="A486" s="189"/>
      <c r="B486" s="176"/>
      <c r="C486" s="73">
        <v>2110</v>
      </c>
      <c r="D486" s="74" t="s">
        <v>8</v>
      </c>
      <c r="E486" s="354"/>
      <c r="F486" s="354"/>
      <c r="G486" s="71"/>
      <c r="H486" s="71"/>
      <c r="I486" s="234"/>
      <c r="J486" s="234"/>
      <c r="K486" s="45"/>
      <c r="L486" s="45"/>
      <c r="M486" s="647"/>
      <c r="N486" s="336"/>
      <c r="O486" s="336"/>
      <c r="P486" s="336"/>
      <c r="Q486" s="336"/>
      <c r="R486" s="336"/>
      <c r="S486" s="336"/>
      <c r="T486" s="336"/>
      <c r="U486" s="336"/>
      <c r="V486" s="336"/>
      <c r="W486" s="336"/>
      <c r="X486" s="336"/>
      <c r="Y486" s="336"/>
      <c r="Z486" s="336"/>
      <c r="AA486" s="336"/>
      <c r="AB486" s="336"/>
      <c r="AC486" s="336"/>
      <c r="AD486" s="336"/>
      <c r="AE486" s="336"/>
      <c r="AF486" s="336"/>
      <c r="AG486" s="336"/>
      <c r="AH486" s="336"/>
      <c r="AI486" s="336"/>
      <c r="AJ486" s="336"/>
      <c r="AK486" s="336"/>
      <c r="AL486" s="336"/>
      <c r="AM486" s="336"/>
      <c r="AN486" s="336"/>
      <c r="AO486" s="336"/>
      <c r="AP486" s="336"/>
      <c r="AQ486" s="336"/>
      <c r="AR486" s="336"/>
      <c r="AS486" s="336"/>
      <c r="AT486" s="336"/>
      <c r="AU486" s="336"/>
      <c r="AV486" s="336"/>
      <c r="AW486" s="336"/>
      <c r="AX486" s="336"/>
      <c r="AY486" s="336"/>
      <c r="AZ486" s="336"/>
      <c r="BA486" s="336"/>
      <c r="BB486" s="336"/>
      <c r="BC486" s="336"/>
      <c r="BD486" s="336"/>
      <c r="BE486" s="336"/>
      <c r="BF486" s="336"/>
      <c r="BG486" s="336"/>
      <c r="BH486" s="336"/>
      <c r="BI486" s="336"/>
      <c r="BJ486" s="336"/>
      <c r="BK486" s="336"/>
      <c r="BL486" s="336"/>
      <c r="BM486" s="336"/>
      <c r="BN486" s="336"/>
      <c r="BO486" s="336"/>
      <c r="BP486" s="336"/>
      <c r="BQ486" s="336"/>
      <c r="BR486" s="336"/>
      <c r="BS486" s="336"/>
    </row>
    <row r="487" spans="1:71" s="46" customFormat="1" ht="13.5" customHeight="1">
      <c r="A487" s="189"/>
      <c r="B487" s="176"/>
      <c r="C487" s="73"/>
      <c r="D487" s="74" t="s">
        <v>271</v>
      </c>
      <c r="E487" s="354"/>
      <c r="F487" s="354"/>
      <c r="G487" s="71"/>
      <c r="H487" s="71"/>
      <c r="I487" s="234"/>
      <c r="J487" s="234"/>
      <c r="K487" s="45"/>
      <c r="L487" s="45"/>
      <c r="M487" s="647"/>
      <c r="N487" s="336"/>
      <c r="O487" s="336"/>
      <c r="P487" s="336"/>
      <c r="Q487" s="336"/>
      <c r="R487" s="336"/>
      <c r="S487" s="336"/>
      <c r="T487" s="336"/>
      <c r="U487" s="336"/>
      <c r="V487" s="336"/>
      <c r="W487" s="336"/>
      <c r="X487" s="336"/>
      <c r="Y487" s="336"/>
      <c r="Z487" s="336"/>
      <c r="AA487" s="336"/>
      <c r="AB487" s="336"/>
      <c r="AC487" s="336"/>
      <c r="AD487" s="336"/>
      <c r="AE487" s="336"/>
      <c r="AF487" s="336"/>
      <c r="AG487" s="336"/>
      <c r="AH487" s="336"/>
      <c r="AI487" s="336"/>
      <c r="AJ487" s="336"/>
      <c r="AK487" s="336"/>
      <c r="AL487" s="336"/>
      <c r="AM487" s="336"/>
      <c r="AN487" s="336"/>
      <c r="AO487" s="336"/>
      <c r="AP487" s="336"/>
      <c r="AQ487" s="336"/>
      <c r="AR487" s="336"/>
      <c r="AS487" s="336"/>
      <c r="AT487" s="336"/>
      <c r="AU487" s="336"/>
      <c r="AV487" s="336"/>
      <c r="AW487" s="336"/>
      <c r="AX487" s="336"/>
      <c r="AY487" s="336"/>
      <c r="AZ487" s="336"/>
      <c r="BA487" s="336"/>
      <c r="BB487" s="336"/>
      <c r="BC487" s="336"/>
      <c r="BD487" s="336"/>
      <c r="BE487" s="336"/>
      <c r="BF487" s="336"/>
      <c r="BG487" s="336"/>
      <c r="BH487" s="336"/>
      <c r="BI487" s="336"/>
      <c r="BJ487" s="336"/>
      <c r="BK487" s="336"/>
      <c r="BL487" s="336"/>
      <c r="BM487" s="336"/>
      <c r="BN487" s="336"/>
      <c r="BO487" s="336"/>
      <c r="BP487" s="336"/>
      <c r="BQ487" s="336"/>
      <c r="BR487" s="336"/>
      <c r="BS487" s="336"/>
    </row>
    <row r="488" spans="1:71" s="46" customFormat="1" ht="13.5" customHeight="1">
      <c r="A488" s="190"/>
      <c r="B488" s="193"/>
      <c r="C488" s="73"/>
      <c r="D488" s="74" t="s">
        <v>270</v>
      </c>
      <c r="E488" s="357">
        <v>0</v>
      </c>
      <c r="F488" s="357">
        <v>5922</v>
      </c>
      <c r="G488" s="80">
        <v>0</v>
      </c>
      <c r="H488" s="80">
        <f>G488/F488*100</f>
        <v>0</v>
      </c>
      <c r="I488" s="234"/>
      <c r="J488" s="234"/>
      <c r="K488" s="45"/>
      <c r="L488" s="45"/>
      <c r="M488" s="647"/>
      <c r="N488" s="336"/>
      <c r="O488" s="336"/>
      <c r="P488" s="336"/>
      <c r="Q488" s="336"/>
      <c r="R488" s="336"/>
      <c r="S488" s="336"/>
      <c r="T488" s="336"/>
      <c r="U488" s="336"/>
      <c r="V488" s="336"/>
      <c r="W488" s="336"/>
      <c r="X488" s="336"/>
      <c r="Y488" s="336"/>
      <c r="Z488" s="336"/>
      <c r="AA488" s="336"/>
      <c r="AB488" s="336"/>
      <c r="AC488" s="336"/>
      <c r="AD488" s="336"/>
      <c r="AE488" s="336"/>
      <c r="AF488" s="336"/>
      <c r="AG488" s="336"/>
      <c r="AH488" s="336"/>
      <c r="AI488" s="336"/>
      <c r="AJ488" s="336"/>
      <c r="AK488" s="336"/>
      <c r="AL488" s="336"/>
      <c r="AM488" s="336"/>
      <c r="AN488" s="336"/>
      <c r="AO488" s="336"/>
      <c r="AP488" s="336"/>
      <c r="AQ488" s="336"/>
      <c r="AR488" s="336"/>
      <c r="AS488" s="336"/>
      <c r="AT488" s="336"/>
      <c r="AU488" s="336"/>
      <c r="AV488" s="336"/>
      <c r="AW488" s="336"/>
      <c r="AX488" s="336"/>
      <c r="AY488" s="336"/>
      <c r="AZ488" s="336"/>
      <c r="BA488" s="336"/>
      <c r="BB488" s="336"/>
      <c r="BC488" s="336"/>
      <c r="BD488" s="336"/>
      <c r="BE488" s="336"/>
      <c r="BF488" s="336"/>
      <c r="BG488" s="336"/>
      <c r="BH488" s="336"/>
      <c r="BI488" s="336"/>
      <c r="BJ488" s="336"/>
      <c r="BK488" s="336"/>
      <c r="BL488" s="336"/>
      <c r="BM488" s="336"/>
      <c r="BN488" s="336"/>
      <c r="BO488" s="336"/>
      <c r="BP488" s="336"/>
      <c r="BQ488" s="336"/>
      <c r="BR488" s="336"/>
      <c r="BS488" s="336"/>
    </row>
    <row r="489" spans="1:71" s="46" customFormat="1" ht="13.5" customHeight="1">
      <c r="A489" s="523">
        <v>853</v>
      </c>
      <c r="B489" s="572"/>
      <c r="C489" s="524"/>
      <c r="D489" s="564" t="s">
        <v>51</v>
      </c>
      <c r="E489" s="327">
        <f>E490</f>
        <v>111000</v>
      </c>
      <c r="F489" s="327">
        <f>F490+F494</f>
        <v>112498</v>
      </c>
      <c r="G489" s="313">
        <f>G490+G494</f>
        <v>60414.37</v>
      </c>
      <c r="H489" s="313">
        <f>G489/F489*100</f>
        <v>53.70261693541218</v>
      </c>
      <c r="I489" s="236"/>
      <c r="J489" s="236"/>
      <c r="K489" s="654"/>
      <c r="L489" s="654"/>
      <c r="M489" s="647"/>
      <c r="N489" s="336"/>
      <c r="O489" s="336"/>
      <c r="P489" s="336"/>
      <c r="Q489" s="336"/>
      <c r="R489" s="336"/>
      <c r="S489" s="336"/>
      <c r="T489" s="336"/>
      <c r="U489" s="336"/>
      <c r="V489" s="336"/>
      <c r="W489" s="336"/>
      <c r="X489" s="336"/>
      <c r="Y489" s="336"/>
      <c r="Z489" s="336"/>
      <c r="AA489" s="336"/>
      <c r="AB489" s="336"/>
      <c r="AC489" s="336"/>
      <c r="AD489" s="336"/>
      <c r="AE489" s="336"/>
      <c r="AF489" s="336"/>
      <c r="AG489" s="336"/>
      <c r="AH489" s="336"/>
      <c r="AI489" s="336"/>
      <c r="AJ489" s="336"/>
      <c r="AK489" s="336"/>
      <c r="AL489" s="336"/>
      <c r="AM489" s="336"/>
      <c r="AN489" s="336"/>
      <c r="AO489" s="336"/>
      <c r="AP489" s="336"/>
      <c r="AQ489" s="336"/>
      <c r="AR489" s="336"/>
      <c r="AS489" s="336"/>
      <c r="AT489" s="336"/>
      <c r="AU489" s="336"/>
      <c r="AV489" s="336"/>
      <c r="AW489" s="336"/>
      <c r="AX489" s="336"/>
      <c r="AY489" s="336"/>
      <c r="AZ489" s="336"/>
      <c r="BA489" s="336"/>
      <c r="BB489" s="336"/>
      <c r="BC489" s="336"/>
      <c r="BD489" s="336"/>
      <c r="BE489" s="336"/>
      <c r="BF489" s="336"/>
      <c r="BG489" s="336"/>
      <c r="BH489" s="336"/>
      <c r="BI489" s="336"/>
      <c r="BJ489" s="336"/>
      <c r="BK489" s="336"/>
      <c r="BL489" s="336"/>
      <c r="BM489" s="336"/>
      <c r="BN489" s="336"/>
      <c r="BO489" s="336"/>
      <c r="BP489" s="336"/>
      <c r="BQ489" s="336"/>
      <c r="BR489" s="336"/>
      <c r="BS489" s="336"/>
    </row>
    <row r="490" spans="1:71" s="46" customFormat="1" ht="13.5" customHeight="1">
      <c r="A490" s="163"/>
      <c r="B490" s="170">
        <v>85321</v>
      </c>
      <c r="C490" s="67"/>
      <c r="D490" s="68" t="s">
        <v>52</v>
      </c>
      <c r="E490" s="339">
        <f>E493</f>
        <v>111000</v>
      </c>
      <c r="F490" s="339">
        <f>F493</f>
        <v>111000</v>
      </c>
      <c r="G490" s="70">
        <f>G493</f>
        <v>58917</v>
      </c>
      <c r="H490" s="71">
        <f>G490/F490*100</f>
        <v>53.078378378378375</v>
      </c>
      <c r="I490" s="656"/>
      <c r="J490" s="656"/>
      <c r="K490" s="657"/>
      <c r="L490" s="657"/>
      <c r="M490" s="665"/>
      <c r="N490" s="336"/>
      <c r="O490" s="336"/>
      <c r="P490" s="336"/>
      <c r="Q490" s="336"/>
      <c r="R490" s="336"/>
      <c r="S490" s="336"/>
      <c r="T490" s="336"/>
      <c r="U490" s="336"/>
      <c r="V490" s="336"/>
      <c r="W490" s="336"/>
      <c r="X490" s="336"/>
      <c r="Y490" s="336"/>
      <c r="Z490" s="336"/>
      <c r="AA490" s="336"/>
      <c r="AB490" s="336"/>
      <c r="AC490" s="336"/>
      <c r="AD490" s="336"/>
      <c r="AE490" s="336"/>
      <c r="AF490" s="336"/>
      <c r="AG490" s="336"/>
      <c r="AH490" s="336"/>
      <c r="AI490" s="336"/>
      <c r="AJ490" s="336"/>
      <c r="AK490" s="336"/>
      <c r="AL490" s="336"/>
      <c r="AM490" s="336"/>
      <c r="AN490" s="336"/>
      <c r="AO490" s="336"/>
      <c r="AP490" s="336"/>
      <c r="AQ490" s="336"/>
      <c r="AR490" s="336"/>
      <c r="AS490" s="336"/>
      <c r="AT490" s="336"/>
      <c r="AU490" s="336"/>
      <c r="AV490" s="336"/>
      <c r="AW490" s="336"/>
      <c r="AX490" s="336"/>
      <c r="AY490" s="336"/>
      <c r="AZ490" s="336"/>
      <c r="BA490" s="336"/>
      <c r="BB490" s="336"/>
      <c r="BC490" s="336"/>
      <c r="BD490" s="336"/>
      <c r="BE490" s="336"/>
      <c r="BF490" s="336"/>
      <c r="BG490" s="336"/>
      <c r="BH490" s="336"/>
      <c r="BI490" s="336"/>
      <c r="BJ490" s="336"/>
      <c r="BK490" s="336"/>
      <c r="BL490" s="336"/>
      <c r="BM490" s="336"/>
      <c r="BN490" s="336"/>
      <c r="BO490" s="336"/>
      <c r="BP490" s="336"/>
      <c r="BQ490" s="336"/>
      <c r="BR490" s="336"/>
      <c r="BS490" s="336"/>
    </row>
    <row r="491" spans="1:71" s="46" customFormat="1" ht="13.5" customHeight="1">
      <c r="A491" s="165"/>
      <c r="B491" s="165"/>
      <c r="C491" s="73">
        <v>2110</v>
      </c>
      <c r="D491" s="74" t="s">
        <v>8</v>
      </c>
      <c r="E491" s="284"/>
      <c r="F491" s="284"/>
      <c r="G491" s="76"/>
      <c r="H491" s="76"/>
      <c r="I491" s="234"/>
      <c r="J491" s="234"/>
      <c r="K491" s="45"/>
      <c r="L491" s="45"/>
      <c r="M491" s="665"/>
      <c r="N491" s="336"/>
      <c r="O491" s="336"/>
      <c r="P491" s="336"/>
      <c r="Q491" s="336"/>
      <c r="R491" s="336"/>
      <c r="S491" s="336"/>
      <c r="T491" s="336"/>
      <c r="U491" s="336"/>
      <c r="V491" s="336"/>
      <c r="W491" s="336"/>
      <c r="X491" s="336"/>
      <c r="Y491" s="336"/>
      <c r="Z491" s="336"/>
      <c r="AA491" s="336"/>
      <c r="AB491" s="336"/>
      <c r="AC491" s="336"/>
      <c r="AD491" s="336"/>
      <c r="AE491" s="336"/>
      <c r="AF491" s="336"/>
      <c r="AG491" s="336"/>
      <c r="AH491" s="336"/>
      <c r="AI491" s="336"/>
      <c r="AJ491" s="336"/>
      <c r="AK491" s="336"/>
      <c r="AL491" s="336"/>
      <c r="AM491" s="336"/>
      <c r="AN491" s="336"/>
      <c r="AO491" s="336"/>
      <c r="AP491" s="336"/>
      <c r="AQ491" s="336"/>
      <c r="AR491" s="336"/>
      <c r="AS491" s="336"/>
      <c r="AT491" s="336"/>
      <c r="AU491" s="336"/>
      <c r="AV491" s="336"/>
      <c r="AW491" s="336"/>
      <c r="AX491" s="336"/>
      <c r="AY491" s="336"/>
      <c r="AZ491" s="336"/>
      <c r="BA491" s="336"/>
      <c r="BB491" s="336"/>
      <c r="BC491" s="336"/>
      <c r="BD491" s="336"/>
      <c r="BE491" s="336"/>
      <c r="BF491" s="336"/>
      <c r="BG491" s="336"/>
      <c r="BH491" s="336"/>
      <c r="BI491" s="336"/>
      <c r="BJ491" s="336"/>
      <c r="BK491" s="336"/>
      <c r="BL491" s="336"/>
      <c r="BM491" s="336"/>
      <c r="BN491" s="336"/>
      <c r="BO491" s="336"/>
      <c r="BP491" s="336"/>
      <c r="BQ491" s="336"/>
      <c r="BR491" s="336"/>
      <c r="BS491" s="336"/>
    </row>
    <row r="492" spans="1:71" s="46" customFormat="1" ht="13.5" customHeight="1">
      <c r="A492" s="165"/>
      <c r="B492" s="165"/>
      <c r="C492" s="73"/>
      <c r="D492" s="74" t="s">
        <v>271</v>
      </c>
      <c r="E492" s="284"/>
      <c r="F492" s="284"/>
      <c r="G492" s="76"/>
      <c r="H492" s="76"/>
      <c r="I492" s="234"/>
      <c r="J492" s="234"/>
      <c r="K492" s="45"/>
      <c r="L492" s="45"/>
      <c r="M492" s="665"/>
      <c r="N492" s="336"/>
      <c r="O492" s="336"/>
      <c r="P492" s="336"/>
      <c r="Q492" s="336"/>
      <c r="R492" s="336"/>
      <c r="S492" s="336"/>
      <c r="T492" s="336"/>
      <c r="U492" s="336"/>
      <c r="V492" s="336"/>
      <c r="W492" s="336"/>
      <c r="X492" s="336"/>
      <c r="Y492" s="336"/>
      <c r="Z492" s="336"/>
      <c r="AA492" s="336"/>
      <c r="AB492" s="336"/>
      <c r="AC492" s="336"/>
      <c r="AD492" s="336"/>
      <c r="AE492" s="336"/>
      <c r="AF492" s="336"/>
      <c r="AG492" s="336"/>
      <c r="AH492" s="336"/>
      <c r="AI492" s="336"/>
      <c r="AJ492" s="336"/>
      <c r="AK492" s="336"/>
      <c r="AL492" s="336"/>
      <c r="AM492" s="336"/>
      <c r="AN492" s="336"/>
      <c r="AO492" s="336"/>
      <c r="AP492" s="336"/>
      <c r="AQ492" s="336"/>
      <c r="AR492" s="336"/>
      <c r="AS492" s="336"/>
      <c r="AT492" s="336"/>
      <c r="AU492" s="336"/>
      <c r="AV492" s="336"/>
      <c r="AW492" s="336"/>
      <c r="AX492" s="336"/>
      <c r="AY492" s="336"/>
      <c r="AZ492" s="336"/>
      <c r="BA492" s="336"/>
      <c r="BB492" s="336"/>
      <c r="BC492" s="336"/>
      <c r="BD492" s="336"/>
      <c r="BE492" s="336"/>
      <c r="BF492" s="336"/>
      <c r="BG492" s="336"/>
      <c r="BH492" s="336"/>
      <c r="BI492" s="336"/>
      <c r="BJ492" s="336"/>
      <c r="BK492" s="336"/>
      <c r="BL492" s="336"/>
      <c r="BM492" s="336"/>
      <c r="BN492" s="336"/>
      <c r="BO492" s="336"/>
      <c r="BP492" s="336"/>
      <c r="BQ492" s="336"/>
      <c r="BR492" s="336"/>
      <c r="BS492" s="336"/>
    </row>
    <row r="493" spans="1:71" s="46" customFormat="1" ht="13.5" customHeight="1">
      <c r="A493" s="165"/>
      <c r="B493" s="165"/>
      <c r="C493" s="78"/>
      <c r="D493" s="74" t="s">
        <v>270</v>
      </c>
      <c r="E493" s="284">
        <v>111000</v>
      </c>
      <c r="F493" s="284">
        <v>111000</v>
      </c>
      <c r="G493" s="76">
        <v>58917</v>
      </c>
      <c r="H493" s="76">
        <f>G493/F493*100</f>
        <v>53.078378378378375</v>
      </c>
      <c r="I493" s="234"/>
      <c r="J493" s="234"/>
      <c r="K493" s="45"/>
      <c r="L493" s="45"/>
      <c r="M493" s="665"/>
      <c r="N493" s="336"/>
      <c r="O493" s="336"/>
      <c r="P493" s="336"/>
      <c r="Q493" s="336"/>
      <c r="R493" s="336"/>
      <c r="S493" s="336"/>
      <c r="T493" s="336"/>
      <c r="U493" s="336"/>
      <c r="V493" s="336"/>
      <c r="W493" s="336"/>
      <c r="X493" s="336"/>
      <c r="Y493" s="336"/>
      <c r="Z493" s="336"/>
      <c r="AA493" s="336"/>
      <c r="AB493" s="336"/>
      <c r="AC493" s="336"/>
      <c r="AD493" s="336"/>
      <c r="AE493" s="336"/>
      <c r="AF493" s="336"/>
      <c r="AG493" s="336"/>
      <c r="AH493" s="336"/>
      <c r="AI493" s="336"/>
      <c r="AJ493" s="336"/>
      <c r="AK493" s="336"/>
      <c r="AL493" s="336"/>
      <c r="AM493" s="336"/>
      <c r="AN493" s="336"/>
      <c r="AO493" s="336"/>
      <c r="AP493" s="336"/>
      <c r="AQ493" s="336"/>
      <c r="AR493" s="336"/>
      <c r="AS493" s="336"/>
      <c r="AT493" s="336"/>
      <c r="AU493" s="336"/>
      <c r="AV493" s="336"/>
      <c r="AW493" s="336"/>
      <c r="AX493" s="336"/>
      <c r="AY493" s="336"/>
      <c r="AZ493" s="336"/>
      <c r="BA493" s="336"/>
      <c r="BB493" s="336"/>
      <c r="BC493" s="336"/>
      <c r="BD493" s="336"/>
      <c r="BE493" s="336"/>
      <c r="BF493" s="336"/>
      <c r="BG493" s="336"/>
      <c r="BH493" s="336"/>
      <c r="BI493" s="336"/>
      <c r="BJ493" s="336"/>
      <c r="BK493" s="336"/>
      <c r="BL493" s="336"/>
      <c r="BM493" s="336"/>
      <c r="BN493" s="336"/>
      <c r="BO493" s="336"/>
      <c r="BP493" s="336"/>
      <c r="BQ493" s="336"/>
      <c r="BR493" s="336"/>
      <c r="BS493" s="336"/>
    </row>
    <row r="494" spans="1:71" s="46" customFormat="1" ht="13.5" customHeight="1">
      <c r="A494" s="172"/>
      <c r="B494" s="170">
        <v>85334</v>
      </c>
      <c r="C494" s="140"/>
      <c r="D494" s="68" t="s">
        <v>461</v>
      </c>
      <c r="E494" s="339">
        <f>E497</f>
        <v>0</v>
      </c>
      <c r="F494" s="339">
        <v>1498</v>
      </c>
      <c r="G494" s="70">
        <v>1497.37</v>
      </c>
      <c r="H494" s="70">
        <f>G494/F494*100</f>
        <v>99.95794392523364</v>
      </c>
      <c r="I494" s="234"/>
      <c r="J494" s="234"/>
      <c r="K494" s="45"/>
      <c r="L494" s="45"/>
      <c r="M494" s="665"/>
      <c r="N494" s="336"/>
      <c r="O494" s="336"/>
      <c r="P494" s="336"/>
      <c r="Q494" s="336"/>
      <c r="R494" s="336"/>
      <c r="S494" s="336"/>
      <c r="T494" s="336"/>
      <c r="U494" s="336"/>
      <c r="V494" s="336"/>
      <c r="W494" s="336"/>
      <c r="X494" s="336"/>
      <c r="Y494" s="336"/>
      <c r="Z494" s="336"/>
      <c r="AA494" s="336"/>
      <c r="AB494" s="336"/>
      <c r="AC494" s="336"/>
      <c r="AD494" s="336"/>
      <c r="AE494" s="336"/>
      <c r="AF494" s="336"/>
      <c r="AG494" s="336"/>
      <c r="AH494" s="336"/>
      <c r="AI494" s="336"/>
      <c r="AJ494" s="336"/>
      <c r="AK494" s="336"/>
      <c r="AL494" s="336"/>
      <c r="AM494" s="336"/>
      <c r="AN494" s="336"/>
      <c r="AO494" s="336"/>
      <c r="AP494" s="336"/>
      <c r="AQ494" s="336"/>
      <c r="AR494" s="336"/>
      <c r="AS494" s="336"/>
      <c r="AT494" s="336"/>
      <c r="AU494" s="336"/>
      <c r="AV494" s="336"/>
      <c r="AW494" s="336"/>
      <c r="AX494" s="336"/>
      <c r="AY494" s="336"/>
      <c r="AZ494" s="336"/>
      <c r="BA494" s="336"/>
      <c r="BB494" s="336"/>
      <c r="BC494" s="336"/>
      <c r="BD494" s="336"/>
      <c r="BE494" s="336"/>
      <c r="BF494" s="336"/>
      <c r="BG494" s="336"/>
      <c r="BH494" s="336"/>
      <c r="BI494" s="336"/>
      <c r="BJ494" s="336"/>
      <c r="BK494" s="336"/>
      <c r="BL494" s="336"/>
      <c r="BM494" s="336"/>
      <c r="BN494" s="336"/>
      <c r="BO494" s="336"/>
      <c r="BP494" s="336"/>
      <c r="BQ494" s="336"/>
      <c r="BR494" s="336"/>
      <c r="BS494" s="336"/>
    </row>
    <row r="495" spans="1:71" s="46" customFormat="1" ht="13.5" customHeight="1">
      <c r="A495" s="172"/>
      <c r="B495" s="165"/>
      <c r="C495" s="73">
        <v>2110</v>
      </c>
      <c r="D495" s="74" t="s">
        <v>8</v>
      </c>
      <c r="E495" s="284"/>
      <c r="F495" s="284"/>
      <c r="G495" s="76"/>
      <c r="H495" s="76"/>
      <c r="I495" s="234"/>
      <c r="J495" s="234"/>
      <c r="K495" s="45"/>
      <c r="L495" s="45"/>
      <c r="M495" s="665"/>
      <c r="N495" s="336"/>
      <c r="O495" s="336"/>
      <c r="P495" s="336"/>
      <c r="Q495" s="336"/>
      <c r="R495" s="336"/>
      <c r="S495" s="336"/>
      <c r="T495" s="336"/>
      <c r="U495" s="336"/>
      <c r="V495" s="336"/>
      <c r="W495" s="336"/>
      <c r="X495" s="336"/>
      <c r="Y495" s="336"/>
      <c r="Z495" s="336"/>
      <c r="AA495" s="336"/>
      <c r="AB495" s="336"/>
      <c r="AC495" s="336"/>
      <c r="AD495" s="336"/>
      <c r="AE495" s="336"/>
      <c r="AF495" s="336"/>
      <c r="AG495" s="336"/>
      <c r="AH495" s="336"/>
      <c r="AI495" s="336"/>
      <c r="AJ495" s="336"/>
      <c r="AK495" s="336"/>
      <c r="AL495" s="336"/>
      <c r="AM495" s="336"/>
      <c r="AN495" s="336"/>
      <c r="AO495" s="336"/>
      <c r="AP495" s="336"/>
      <c r="AQ495" s="336"/>
      <c r="AR495" s="336"/>
      <c r="AS495" s="336"/>
      <c r="AT495" s="336"/>
      <c r="AU495" s="336"/>
      <c r="AV495" s="336"/>
      <c r="AW495" s="336"/>
      <c r="AX495" s="336"/>
      <c r="AY495" s="336"/>
      <c r="AZ495" s="336"/>
      <c r="BA495" s="336"/>
      <c r="BB495" s="336"/>
      <c r="BC495" s="336"/>
      <c r="BD495" s="336"/>
      <c r="BE495" s="336"/>
      <c r="BF495" s="336"/>
      <c r="BG495" s="336"/>
      <c r="BH495" s="336"/>
      <c r="BI495" s="336"/>
      <c r="BJ495" s="336"/>
      <c r="BK495" s="336"/>
      <c r="BL495" s="336"/>
      <c r="BM495" s="336"/>
      <c r="BN495" s="336"/>
      <c r="BO495" s="336"/>
      <c r="BP495" s="336"/>
      <c r="BQ495" s="336"/>
      <c r="BR495" s="336"/>
      <c r="BS495" s="336"/>
    </row>
    <row r="496" spans="1:71" s="46" customFormat="1" ht="13.5" customHeight="1">
      <c r="A496" s="172"/>
      <c r="B496" s="165"/>
      <c r="C496" s="73"/>
      <c r="D496" s="74" t="s">
        <v>271</v>
      </c>
      <c r="E496" s="284"/>
      <c r="F496" s="284"/>
      <c r="G496" s="76"/>
      <c r="H496" s="76"/>
      <c r="I496" s="234"/>
      <c r="J496" s="234"/>
      <c r="K496" s="45"/>
      <c r="L496" s="45"/>
      <c r="M496" s="665"/>
      <c r="N496" s="336"/>
      <c r="O496" s="336"/>
      <c r="P496" s="336"/>
      <c r="Q496" s="336"/>
      <c r="R496" s="336"/>
      <c r="S496" s="336"/>
      <c r="T496" s="336"/>
      <c r="U496" s="336"/>
      <c r="V496" s="336"/>
      <c r="W496" s="336"/>
      <c r="X496" s="336"/>
      <c r="Y496" s="336"/>
      <c r="Z496" s="336"/>
      <c r="AA496" s="336"/>
      <c r="AB496" s="336"/>
      <c r="AC496" s="336"/>
      <c r="AD496" s="336"/>
      <c r="AE496" s="336"/>
      <c r="AF496" s="336"/>
      <c r="AG496" s="336"/>
      <c r="AH496" s="336"/>
      <c r="AI496" s="336"/>
      <c r="AJ496" s="336"/>
      <c r="AK496" s="336"/>
      <c r="AL496" s="336"/>
      <c r="AM496" s="336"/>
      <c r="AN496" s="336"/>
      <c r="AO496" s="336"/>
      <c r="AP496" s="336"/>
      <c r="AQ496" s="336"/>
      <c r="AR496" s="336"/>
      <c r="AS496" s="336"/>
      <c r="AT496" s="336"/>
      <c r="AU496" s="336"/>
      <c r="AV496" s="336"/>
      <c r="AW496" s="336"/>
      <c r="AX496" s="336"/>
      <c r="AY496" s="336"/>
      <c r="AZ496" s="336"/>
      <c r="BA496" s="336"/>
      <c r="BB496" s="336"/>
      <c r="BC496" s="336"/>
      <c r="BD496" s="336"/>
      <c r="BE496" s="336"/>
      <c r="BF496" s="336"/>
      <c r="BG496" s="336"/>
      <c r="BH496" s="336"/>
      <c r="BI496" s="336"/>
      <c r="BJ496" s="336"/>
      <c r="BK496" s="336"/>
      <c r="BL496" s="336"/>
      <c r="BM496" s="336"/>
      <c r="BN496" s="336"/>
      <c r="BO496" s="336"/>
      <c r="BP496" s="336"/>
      <c r="BQ496" s="336"/>
      <c r="BR496" s="336"/>
      <c r="BS496" s="336"/>
    </row>
    <row r="497" spans="1:71" s="46" customFormat="1" ht="13.5" customHeight="1">
      <c r="A497" s="172"/>
      <c r="B497" s="171"/>
      <c r="C497" s="78"/>
      <c r="D497" s="74" t="s">
        <v>270</v>
      </c>
      <c r="E497" s="284">
        <v>0</v>
      </c>
      <c r="F497" s="284">
        <v>1498</v>
      </c>
      <c r="G497" s="76">
        <v>1497.37</v>
      </c>
      <c r="H497" s="76">
        <f>G497/F497*100</f>
        <v>99.95794392523364</v>
      </c>
      <c r="I497" s="234"/>
      <c r="J497" s="234"/>
      <c r="K497" s="45"/>
      <c r="L497" s="45"/>
      <c r="M497" s="665"/>
      <c r="N497" s="336"/>
      <c r="O497" s="336"/>
      <c r="P497" s="336"/>
      <c r="Q497" s="336"/>
      <c r="R497" s="336"/>
      <c r="S497" s="336"/>
      <c r="T497" s="336"/>
      <c r="U497" s="336"/>
      <c r="V497" s="336"/>
      <c r="W497" s="336"/>
      <c r="X497" s="336"/>
      <c r="Y497" s="336"/>
      <c r="Z497" s="336"/>
      <c r="AA497" s="336"/>
      <c r="AB497" s="336"/>
      <c r="AC497" s="336"/>
      <c r="AD497" s="336"/>
      <c r="AE497" s="336"/>
      <c r="AF497" s="336"/>
      <c r="AG497" s="336"/>
      <c r="AH497" s="336"/>
      <c r="AI497" s="336"/>
      <c r="AJ497" s="336"/>
      <c r="AK497" s="336"/>
      <c r="AL497" s="336"/>
      <c r="AM497" s="336"/>
      <c r="AN497" s="336"/>
      <c r="AO497" s="336"/>
      <c r="AP497" s="336"/>
      <c r="AQ497" s="336"/>
      <c r="AR497" s="336"/>
      <c r="AS497" s="336"/>
      <c r="AT497" s="336"/>
      <c r="AU497" s="336"/>
      <c r="AV497" s="336"/>
      <c r="AW497" s="336"/>
      <c r="AX497" s="336"/>
      <c r="AY497" s="336"/>
      <c r="AZ497" s="336"/>
      <c r="BA497" s="336"/>
      <c r="BB497" s="336"/>
      <c r="BC497" s="336"/>
      <c r="BD497" s="336"/>
      <c r="BE497" s="336"/>
      <c r="BF497" s="336"/>
      <c r="BG497" s="336"/>
      <c r="BH497" s="336"/>
      <c r="BI497" s="336"/>
      <c r="BJ497" s="336"/>
      <c r="BK497" s="336"/>
      <c r="BL497" s="336"/>
      <c r="BM497" s="336"/>
      <c r="BN497" s="336"/>
      <c r="BO497" s="336"/>
      <c r="BP497" s="336"/>
      <c r="BQ497" s="336"/>
      <c r="BR497" s="336"/>
      <c r="BS497" s="336"/>
    </row>
    <row r="498" spans="1:71" s="46" customFormat="1" ht="13.5" customHeight="1">
      <c r="A498" s="521">
        <v>855</v>
      </c>
      <c r="B498" s="540"/>
      <c r="C498" s="524"/>
      <c r="D498" s="564" t="s">
        <v>409</v>
      </c>
      <c r="E498" s="327">
        <f>E499</f>
        <v>666000</v>
      </c>
      <c r="F498" s="327">
        <f>F499</f>
        <v>666000</v>
      </c>
      <c r="G498" s="313">
        <f>G499</f>
        <v>364307</v>
      </c>
      <c r="H498" s="313">
        <f>G498/F498*100</f>
        <v>54.70075075075075</v>
      </c>
      <c r="I498" s="234"/>
      <c r="J498" s="234"/>
      <c r="K498" s="45"/>
      <c r="L498" s="45"/>
      <c r="M498" s="665"/>
      <c r="N498" s="336"/>
      <c r="O498" s="336"/>
      <c r="P498" s="336"/>
      <c r="Q498" s="336"/>
      <c r="R498" s="336"/>
      <c r="S498" s="336"/>
      <c r="T498" s="336"/>
      <c r="U498" s="336"/>
      <c r="V498" s="336"/>
      <c r="W498" s="336"/>
      <c r="X498" s="336"/>
      <c r="Y498" s="336"/>
      <c r="Z498" s="336"/>
      <c r="AA498" s="336"/>
      <c r="AB498" s="336"/>
      <c r="AC498" s="336"/>
      <c r="AD498" s="336"/>
      <c r="AE498" s="336"/>
      <c r="AF498" s="336"/>
      <c r="AG498" s="336"/>
      <c r="AH498" s="336"/>
      <c r="AI498" s="336"/>
      <c r="AJ498" s="336"/>
      <c r="AK498" s="336"/>
      <c r="AL498" s="336"/>
      <c r="AM498" s="336"/>
      <c r="AN498" s="336"/>
      <c r="AO498" s="336"/>
      <c r="AP498" s="336"/>
      <c r="AQ498" s="336"/>
      <c r="AR498" s="336"/>
      <c r="AS498" s="336"/>
      <c r="AT498" s="336"/>
      <c r="AU498" s="336"/>
      <c r="AV498" s="336"/>
      <c r="AW498" s="336"/>
      <c r="AX498" s="336"/>
      <c r="AY498" s="336"/>
      <c r="AZ498" s="336"/>
      <c r="BA498" s="336"/>
      <c r="BB498" s="336"/>
      <c r="BC498" s="336"/>
      <c r="BD498" s="336"/>
      <c r="BE498" s="336"/>
      <c r="BF498" s="336"/>
      <c r="BG498" s="336"/>
      <c r="BH498" s="336"/>
      <c r="BI498" s="336"/>
      <c r="BJ498" s="336"/>
      <c r="BK498" s="336"/>
      <c r="BL498" s="336"/>
      <c r="BM498" s="336"/>
      <c r="BN498" s="336"/>
      <c r="BO498" s="336"/>
      <c r="BP498" s="336"/>
      <c r="BQ498" s="336"/>
      <c r="BR498" s="336"/>
      <c r="BS498" s="336"/>
    </row>
    <row r="499" spans="1:71" s="46" customFormat="1" ht="13.5" customHeight="1">
      <c r="A499" s="172"/>
      <c r="B499" s="229">
        <v>85508</v>
      </c>
      <c r="C499" s="194"/>
      <c r="D499" s="82" t="s">
        <v>337</v>
      </c>
      <c r="E499" s="392">
        <f>E504</f>
        <v>666000</v>
      </c>
      <c r="F499" s="392">
        <f>F504</f>
        <v>666000</v>
      </c>
      <c r="G499" s="161">
        <f>G504</f>
        <v>364307</v>
      </c>
      <c r="H499" s="161">
        <f>G499/F499*100</f>
        <v>54.70075075075075</v>
      </c>
      <c r="I499" s="234"/>
      <c r="J499" s="234"/>
      <c r="K499" s="45"/>
      <c r="L499" s="45"/>
      <c r="M499" s="665"/>
      <c r="N499" s="336"/>
      <c r="O499" s="336"/>
      <c r="P499" s="336"/>
      <c r="Q499" s="336"/>
      <c r="R499" s="336"/>
      <c r="S499" s="336"/>
      <c r="T499" s="336"/>
      <c r="U499" s="336"/>
      <c r="V499" s="336"/>
      <c r="W499" s="336"/>
      <c r="X499" s="336"/>
      <c r="Y499" s="336"/>
      <c r="Z499" s="336"/>
      <c r="AA499" s="336"/>
      <c r="AB499" s="336"/>
      <c r="AC499" s="336"/>
      <c r="AD499" s="336"/>
      <c r="AE499" s="336"/>
      <c r="AF499" s="336"/>
      <c r="AG499" s="336"/>
      <c r="AH499" s="336"/>
      <c r="AI499" s="336"/>
      <c r="AJ499" s="336"/>
      <c r="AK499" s="336"/>
      <c r="AL499" s="336"/>
      <c r="AM499" s="336"/>
      <c r="AN499" s="336"/>
      <c r="AO499" s="336"/>
      <c r="AP499" s="336"/>
      <c r="AQ499" s="336"/>
      <c r="AR499" s="336"/>
      <c r="AS499" s="336"/>
      <c r="AT499" s="336"/>
      <c r="AU499" s="336"/>
      <c r="AV499" s="336"/>
      <c r="AW499" s="336"/>
      <c r="AX499" s="336"/>
      <c r="AY499" s="336"/>
      <c r="AZ499" s="336"/>
      <c r="BA499" s="336"/>
      <c r="BB499" s="336"/>
      <c r="BC499" s="336"/>
      <c r="BD499" s="336"/>
      <c r="BE499" s="336"/>
      <c r="BF499" s="336"/>
      <c r="BG499" s="336"/>
      <c r="BH499" s="336"/>
      <c r="BI499" s="336"/>
      <c r="BJ499" s="336"/>
      <c r="BK499" s="336"/>
      <c r="BL499" s="336"/>
      <c r="BM499" s="336"/>
      <c r="BN499" s="336"/>
      <c r="BO499" s="336"/>
      <c r="BP499" s="336"/>
      <c r="BQ499" s="336"/>
      <c r="BR499" s="336"/>
      <c r="BS499" s="336"/>
    </row>
    <row r="500" spans="1:71" s="46" customFormat="1" ht="13.5" customHeight="1">
      <c r="A500" s="172"/>
      <c r="B500" s="165"/>
      <c r="C500" s="153">
        <v>2160</v>
      </c>
      <c r="D500" s="180" t="s">
        <v>377</v>
      </c>
      <c r="E500" s="284"/>
      <c r="F500" s="284"/>
      <c r="G500" s="76"/>
      <c r="H500" s="76"/>
      <c r="I500" s="234"/>
      <c r="J500" s="234"/>
      <c r="K500" s="45"/>
      <c r="L500" s="45"/>
      <c r="M500" s="665"/>
      <c r="N500" s="336"/>
      <c r="O500" s="336"/>
      <c r="P500" s="336"/>
      <c r="Q500" s="336"/>
      <c r="R500" s="336"/>
      <c r="S500" s="336"/>
      <c r="T500" s="336"/>
      <c r="U500" s="336"/>
      <c r="V500" s="336"/>
      <c r="W500" s="336"/>
      <c r="X500" s="336"/>
      <c r="Y500" s="336"/>
      <c r="Z500" s="336"/>
      <c r="AA500" s="336"/>
      <c r="AB500" s="336"/>
      <c r="AC500" s="336"/>
      <c r="AD500" s="336"/>
      <c r="AE500" s="336"/>
      <c r="AF500" s="336"/>
      <c r="AG500" s="336"/>
      <c r="AH500" s="336"/>
      <c r="AI500" s="336"/>
      <c r="AJ500" s="336"/>
      <c r="AK500" s="336"/>
      <c r="AL500" s="336"/>
      <c r="AM500" s="336"/>
      <c r="AN500" s="336"/>
      <c r="AO500" s="336"/>
      <c r="AP500" s="336"/>
      <c r="AQ500" s="336"/>
      <c r="AR500" s="336"/>
      <c r="AS500" s="336"/>
      <c r="AT500" s="336"/>
      <c r="AU500" s="336"/>
      <c r="AV500" s="336"/>
      <c r="AW500" s="336"/>
      <c r="AX500" s="336"/>
      <c r="AY500" s="336"/>
      <c r="AZ500" s="336"/>
      <c r="BA500" s="336"/>
      <c r="BB500" s="336"/>
      <c r="BC500" s="336"/>
      <c r="BD500" s="336"/>
      <c r="BE500" s="336"/>
      <c r="BF500" s="336"/>
      <c r="BG500" s="336"/>
      <c r="BH500" s="336"/>
      <c r="BI500" s="336"/>
      <c r="BJ500" s="336"/>
      <c r="BK500" s="336"/>
      <c r="BL500" s="336"/>
      <c r="BM500" s="336"/>
      <c r="BN500" s="336"/>
      <c r="BO500" s="336"/>
      <c r="BP500" s="336"/>
      <c r="BQ500" s="336"/>
      <c r="BR500" s="336"/>
      <c r="BS500" s="336"/>
    </row>
    <row r="501" spans="1:71" s="46" customFormat="1" ht="13.5" customHeight="1">
      <c r="A501" s="172"/>
      <c r="B501" s="165"/>
      <c r="C501" s="153"/>
      <c r="D501" s="180" t="s">
        <v>378</v>
      </c>
      <c r="E501" s="284"/>
      <c r="F501" s="284"/>
      <c r="G501" s="76"/>
      <c r="H501" s="76"/>
      <c r="I501" s="234"/>
      <c r="J501" s="234"/>
      <c r="K501" s="45"/>
      <c r="L501" s="45"/>
      <c r="M501" s="665"/>
      <c r="N501" s="336"/>
      <c r="O501" s="336"/>
      <c r="P501" s="336"/>
      <c r="Q501" s="336"/>
      <c r="R501" s="336"/>
      <c r="S501" s="336"/>
      <c r="T501" s="336"/>
      <c r="U501" s="336"/>
      <c r="V501" s="336"/>
      <c r="W501" s="336"/>
      <c r="X501" s="336"/>
      <c r="Y501" s="336"/>
      <c r="Z501" s="336"/>
      <c r="AA501" s="336"/>
      <c r="AB501" s="336"/>
      <c r="AC501" s="336"/>
      <c r="AD501" s="336"/>
      <c r="AE501" s="336"/>
      <c r="AF501" s="336"/>
      <c r="AG501" s="336"/>
      <c r="AH501" s="336"/>
      <c r="AI501" s="336"/>
      <c r="AJ501" s="336"/>
      <c r="AK501" s="336"/>
      <c r="AL501" s="336"/>
      <c r="AM501" s="336"/>
      <c r="AN501" s="336"/>
      <c r="AO501" s="336"/>
      <c r="AP501" s="336"/>
      <c r="AQ501" s="336"/>
      <c r="AR501" s="336"/>
      <c r="AS501" s="336"/>
      <c r="AT501" s="336"/>
      <c r="AU501" s="336"/>
      <c r="AV501" s="336"/>
      <c r="AW501" s="336"/>
      <c r="AX501" s="336"/>
      <c r="AY501" s="336"/>
      <c r="AZ501" s="336"/>
      <c r="BA501" s="336"/>
      <c r="BB501" s="336"/>
      <c r="BC501" s="336"/>
      <c r="BD501" s="336"/>
      <c r="BE501" s="336"/>
      <c r="BF501" s="336"/>
      <c r="BG501" s="336"/>
      <c r="BH501" s="336"/>
      <c r="BI501" s="336"/>
      <c r="BJ501" s="336"/>
      <c r="BK501" s="336"/>
      <c r="BL501" s="336"/>
      <c r="BM501" s="336"/>
      <c r="BN501" s="336"/>
      <c r="BO501" s="336"/>
      <c r="BP501" s="336"/>
      <c r="BQ501" s="336"/>
      <c r="BR501" s="336"/>
      <c r="BS501" s="336"/>
    </row>
    <row r="502" spans="1:71" s="46" customFormat="1" ht="13.5" customHeight="1">
      <c r="A502" s="172"/>
      <c r="B502" s="165"/>
      <c r="C502" s="153"/>
      <c r="D502" s="180" t="s">
        <v>379</v>
      </c>
      <c r="E502" s="284"/>
      <c r="F502" s="284"/>
      <c r="G502" s="76"/>
      <c r="H502" s="76"/>
      <c r="I502" s="234"/>
      <c r="J502" s="234"/>
      <c r="K502" s="45"/>
      <c r="L502" s="45"/>
      <c r="M502" s="665"/>
      <c r="N502" s="336"/>
      <c r="O502" s="336"/>
      <c r="P502" s="336"/>
      <c r="Q502" s="336"/>
      <c r="R502" s="336"/>
      <c r="S502" s="336"/>
      <c r="T502" s="336"/>
      <c r="U502" s="336"/>
      <c r="V502" s="336"/>
      <c r="W502" s="336"/>
      <c r="X502" s="336"/>
      <c r="Y502" s="336"/>
      <c r="Z502" s="336"/>
      <c r="AA502" s="336"/>
      <c r="AB502" s="336"/>
      <c r="AC502" s="336"/>
      <c r="AD502" s="336"/>
      <c r="AE502" s="336"/>
      <c r="AF502" s="336"/>
      <c r="AG502" s="336"/>
      <c r="AH502" s="336"/>
      <c r="AI502" s="336"/>
      <c r="AJ502" s="336"/>
      <c r="AK502" s="336"/>
      <c r="AL502" s="336"/>
      <c r="AM502" s="336"/>
      <c r="AN502" s="336"/>
      <c r="AO502" s="336"/>
      <c r="AP502" s="336"/>
      <c r="AQ502" s="336"/>
      <c r="AR502" s="336"/>
      <c r="AS502" s="336"/>
      <c r="AT502" s="336"/>
      <c r="AU502" s="336"/>
      <c r="AV502" s="336"/>
      <c r="AW502" s="336"/>
      <c r="AX502" s="336"/>
      <c r="AY502" s="336"/>
      <c r="AZ502" s="336"/>
      <c r="BA502" s="336"/>
      <c r="BB502" s="336"/>
      <c r="BC502" s="336"/>
      <c r="BD502" s="336"/>
      <c r="BE502" s="336"/>
      <c r="BF502" s="336"/>
      <c r="BG502" s="336"/>
      <c r="BH502" s="336"/>
      <c r="BI502" s="336"/>
      <c r="BJ502" s="336"/>
      <c r="BK502" s="336"/>
      <c r="BL502" s="336"/>
      <c r="BM502" s="336"/>
      <c r="BN502" s="336"/>
      <c r="BO502" s="336"/>
      <c r="BP502" s="336"/>
      <c r="BQ502" s="336"/>
      <c r="BR502" s="336"/>
      <c r="BS502" s="336"/>
    </row>
    <row r="503" spans="1:71" s="46" customFormat="1" ht="13.5" customHeight="1">
      <c r="A503" s="172"/>
      <c r="B503" s="165"/>
      <c r="C503" s="153"/>
      <c r="D503" s="180" t="s">
        <v>380</v>
      </c>
      <c r="E503" s="284"/>
      <c r="F503" s="284"/>
      <c r="G503" s="76"/>
      <c r="H503" s="76"/>
      <c r="I503" s="234"/>
      <c r="J503" s="234"/>
      <c r="K503" s="45"/>
      <c r="L503" s="45"/>
      <c r="M503" s="665"/>
      <c r="N503" s="336"/>
      <c r="O503" s="336"/>
      <c r="P503" s="336"/>
      <c r="Q503" s="336"/>
      <c r="R503" s="336"/>
      <c r="S503" s="336"/>
      <c r="T503" s="336"/>
      <c r="U503" s="336"/>
      <c r="V503" s="336"/>
      <c r="W503" s="336"/>
      <c r="X503" s="336"/>
      <c r="Y503" s="336"/>
      <c r="Z503" s="336"/>
      <c r="AA503" s="336"/>
      <c r="AB503" s="336"/>
      <c r="AC503" s="336"/>
      <c r="AD503" s="336"/>
      <c r="AE503" s="336"/>
      <c r="AF503" s="336"/>
      <c r="AG503" s="336"/>
      <c r="AH503" s="336"/>
      <c r="AI503" s="336"/>
      <c r="AJ503" s="336"/>
      <c r="AK503" s="336"/>
      <c r="AL503" s="336"/>
      <c r="AM503" s="336"/>
      <c r="AN503" s="336"/>
      <c r="AO503" s="336"/>
      <c r="AP503" s="336"/>
      <c r="AQ503" s="336"/>
      <c r="AR503" s="336"/>
      <c r="AS503" s="336"/>
      <c r="AT503" s="336"/>
      <c r="AU503" s="336"/>
      <c r="AV503" s="336"/>
      <c r="AW503" s="336"/>
      <c r="AX503" s="336"/>
      <c r="AY503" s="336"/>
      <c r="AZ503" s="336"/>
      <c r="BA503" s="336"/>
      <c r="BB503" s="336"/>
      <c r="BC503" s="336"/>
      <c r="BD503" s="336"/>
      <c r="BE503" s="336"/>
      <c r="BF503" s="336"/>
      <c r="BG503" s="336"/>
      <c r="BH503" s="336"/>
      <c r="BI503" s="336"/>
      <c r="BJ503" s="336"/>
      <c r="BK503" s="336"/>
      <c r="BL503" s="336"/>
      <c r="BM503" s="336"/>
      <c r="BN503" s="336"/>
      <c r="BO503" s="336"/>
      <c r="BP503" s="336"/>
      <c r="BQ503" s="336"/>
      <c r="BR503" s="336"/>
      <c r="BS503" s="336"/>
    </row>
    <row r="504" spans="1:71" s="46" customFormat="1" ht="13.5" customHeight="1">
      <c r="A504" s="172"/>
      <c r="B504" s="165"/>
      <c r="C504" s="153"/>
      <c r="D504" s="180" t="s">
        <v>381</v>
      </c>
      <c r="E504" s="284">
        <v>666000</v>
      </c>
      <c r="F504" s="284">
        <v>666000</v>
      </c>
      <c r="G504" s="76">
        <v>364307</v>
      </c>
      <c r="H504" s="76">
        <f>G504/F504*100</f>
        <v>54.70075075075075</v>
      </c>
      <c r="I504" s="234"/>
      <c r="J504" s="234"/>
      <c r="K504" s="45"/>
      <c r="L504" s="45"/>
      <c r="M504" s="665"/>
      <c r="N504" s="336"/>
      <c r="O504" s="336"/>
      <c r="P504" s="336"/>
      <c r="Q504" s="336"/>
      <c r="R504" s="336"/>
      <c r="S504" s="336"/>
      <c r="T504" s="336"/>
      <c r="U504" s="336"/>
      <c r="V504" s="336"/>
      <c r="W504" s="336"/>
      <c r="X504" s="336"/>
      <c r="Y504" s="336"/>
      <c r="Z504" s="336"/>
      <c r="AA504" s="336"/>
      <c r="AB504" s="336"/>
      <c r="AC504" s="336"/>
      <c r="AD504" s="336"/>
      <c r="AE504" s="336"/>
      <c r="AF504" s="336"/>
      <c r="AG504" s="336"/>
      <c r="AH504" s="336"/>
      <c r="AI504" s="336"/>
      <c r="AJ504" s="336"/>
      <c r="AK504" s="336"/>
      <c r="AL504" s="336"/>
      <c r="AM504" s="336"/>
      <c r="AN504" s="336"/>
      <c r="AO504" s="336"/>
      <c r="AP504" s="336"/>
      <c r="AQ504" s="336"/>
      <c r="AR504" s="336"/>
      <c r="AS504" s="336"/>
      <c r="AT504" s="336"/>
      <c r="AU504" s="336"/>
      <c r="AV504" s="336"/>
      <c r="AW504" s="336"/>
      <c r="AX504" s="336"/>
      <c r="AY504" s="336"/>
      <c r="AZ504" s="336"/>
      <c r="BA504" s="336"/>
      <c r="BB504" s="336"/>
      <c r="BC504" s="336"/>
      <c r="BD504" s="336"/>
      <c r="BE504" s="336"/>
      <c r="BF504" s="336"/>
      <c r="BG504" s="336"/>
      <c r="BH504" s="336"/>
      <c r="BI504" s="336"/>
      <c r="BJ504" s="336"/>
      <c r="BK504" s="336"/>
      <c r="BL504" s="336"/>
      <c r="BM504" s="336"/>
      <c r="BN504" s="336"/>
      <c r="BO504" s="336"/>
      <c r="BP504" s="336"/>
      <c r="BQ504" s="336"/>
      <c r="BR504" s="336"/>
      <c r="BS504" s="336"/>
    </row>
    <row r="505" spans="1:71" s="46" customFormat="1" ht="13.5" customHeight="1">
      <c r="A505" s="522"/>
      <c r="B505" s="523"/>
      <c r="C505" s="524"/>
      <c r="D505" s="666" t="s">
        <v>60</v>
      </c>
      <c r="E505" s="310">
        <f>E424+E429+E434+E444+E455+E477+E484+E489+E498+E461</f>
        <v>7043108</v>
      </c>
      <c r="F505" s="310">
        <f>F424+F429+F434+F444+F455+F477+F484+F489+F461+F498</f>
        <v>7183843</v>
      </c>
      <c r="G505" s="313">
        <f>G424+G429+G434+G444+G455+G477+G484+G489+G461+G498</f>
        <v>4010662.7600000002</v>
      </c>
      <c r="H505" s="313">
        <f>G505/F505*100</f>
        <v>55.82893111667391</v>
      </c>
      <c r="I505" s="236"/>
      <c r="J505" s="236"/>
      <c r="K505" s="654"/>
      <c r="L505" s="654"/>
      <c r="M505" s="665"/>
      <c r="N505" s="336"/>
      <c r="O505" s="336"/>
      <c r="P505" s="336"/>
      <c r="Q505" s="336"/>
      <c r="R505" s="336"/>
      <c r="S505" s="336"/>
      <c r="T505" s="336"/>
      <c r="U505" s="336"/>
      <c r="V505" s="336"/>
      <c r="W505" s="336"/>
      <c r="X505" s="336"/>
      <c r="Y505" s="336"/>
      <c r="Z505" s="336"/>
      <c r="AA505" s="336"/>
      <c r="AB505" s="336"/>
      <c r="AC505" s="336"/>
      <c r="AD505" s="336"/>
      <c r="AE505" s="336"/>
      <c r="AF505" s="336"/>
      <c r="AG505" s="336"/>
      <c r="AH505" s="336"/>
      <c r="AI505" s="336"/>
      <c r="AJ505" s="336"/>
      <c r="AK505" s="336"/>
      <c r="AL505" s="336"/>
      <c r="AM505" s="336"/>
      <c r="AN505" s="336"/>
      <c r="AO505" s="336"/>
      <c r="AP505" s="336"/>
      <c r="AQ505" s="336"/>
      <c r="AR505" s="336"/>
      <c r="AS505" s="336"/>
      <c r="AT505" s="336"/>
      <c r="AU505" s="336"/>
      <c r="AV505" s="336"/>
      <c r="AW505" s="336"/>
      <c r="AX505" s="336"/>
      <c r="AY505" s="336"/>
      <c r="AZ505" s="336"/>
      <c r="BA505" s="336"/>
      <c r="BB505" s="336"/>
      <c r="BC505" s="336"/>
      <c r="BD505" s="336"/>
      <c r="BE505" s="336"/>
      <c r="BF505" s="336"/>
      <c r="BG505" s="336"/>
      <c r="BH505" s="336"/>
      <c r="BI505" s="336"/>
      <c r="BJ505" s="336"/>
      <c r="BK505" s="336"/>
      <c r="BL505" s="336"/>
      <c r="BM505" s="336"/>
      <c r="BN505" s="336"/>
      <c r="BO505" s="336"/>
      <c r="BP505" s="336"/>
      <c r="BQ505" s="336"/>
      <c r="BR505" s="336"/>
      <c r="BS505" s="336"/>
    </row>
    <row r="506" spans="1:71" s="46" customFormat="1" ht="13.5" customHeight="1">
      <c r="A506" s="550"/>
      <c r="B506" s="540"/>
      <c r="C506" s="524"/>
      <c r="D506" s="593" t="s">
        <v>169</v>
      </c>
      <c r="E506" s="563">
        <f>E435</f>
        <v>0</v>
      </c>
      <c r="F506" s="563">
        <v>0</v>
      </c>
      <c r="G506" s="563">
        <v>0</v>
      </c>
      <c r="H506" s="530">
        <v>0</v>
      </c>
      <c r="I506" s="236"/>
      <c r="J506" s="236"/>
      <c r="K506" s="654"/>
      <c r="L506" s="654"/>
      <c r="M506" s="665"/>
      <c r="N506" s="336"/>
      <c r="O506" s="336"/>
      <c r="P506" s="336"/>
      <c r="Q506" s="336"/>
      <c r="R506" s="336"/>
      <c r="S506" s="336"/>
      <c r="T506" s="336"/>
      <c r="U506" s="336"/>
      <c r="V506" s="336"/>
      <c r="W506" s="336"/>
      <c r="X506" s="336"/>
      <c r="Y506" s="336"/>
      <c r="Z506" s="336"/>
      <c r="AA506" s="336"/>
      <c r="AB506" s="336"/>
      <c r="AC506" s="336"/>
      <c r="AD506" s="336"/>
      <c r="AE506" s="336"/>
      <c r="AF506" s="336"/>
      <c r="AG506" s="336"/>
      <c r="AH506" s="336"/>
      <c r="AI506" s="336"/>
      <c r="AJ506" s="336"/>
      <c r="AK506" s="336"/>
      <c r="AL506" s="336"/>
      <c r="AM506" s="336"/>
      <c r="AN506" s="336"/>
      <c r="AO506" s="336"/>
      <c r="AP506" s="336"/>
      <c r="AQ506" s="336"/>
      <c r="AR506" s="336"/>
      <c r="AS506" s="336"/>
      <c r="AT506" s="336"/>
      <c r="AU506" s="336"/>
      <c r="AV506" s="336"/>
      <c r="AW506" s="336"/>
      <c r="AX506" s="336"/>
      <c r="AY506" s="336"/>
      <c r="AZ506" s="336"/>
      <c r="BA506" s="336"/>
      <c r="BB506" s="336"/>
      <c r="BC506" s="336"/>
      <c r="BD506" s="336"/>
      <c r="BE506" s="336"/>
      <c r="BF506" s="336"/>
      <c r="BG506" s="336"/>
      <c r="BH506" s="336"/>
      <c r="BI506" s="336"/>
      <c r="BJ506" s="336"/>
      <c r="BK506" s="336"/>
      <c r="BL506" s="336"/>
      <c r="BM506" s="336"/>
      <c r="BN506" s="336"/>
      <c r="BO506" s="336"/>
      <c r="BP506" s="336"/>
      <c r="BQ506" s="336"/>
      <c r="BR506" s="336"/>
      <c r="BS506" s="336"/>
    </row>
    <row r="507" spans="1:71" s="46" customFormat="1" ht="13.5" customHeight="1">
      <c r="A507" s="232"/>
      <c r="B507" s="232"/>
      <c r="C507" s="232"/>
      <c r="D507" s="667"/>
      <c r="E507" s="234"/>
      <c r="F507" s="234"/>
      <c r="G507" s="234"/>
      <c r="H507" s="668"/>
      <c r="I507" s="236"/>
      <c r="J507" s="236"/>
      <c r="K507" s="654"/>
      <c r="L507" s="654"/>
      <c r="M507" s="665"/>
      <c r="N507" s="336"/>
      <c r="O507" s="336"/>
      <c r="P507" s="336"/>
      <c r="Q507" s="336"/>
      <c r="R507" s="336"/>
      <c r="S507" s="336"/>
      <c r="T507" s="336"/>
      <c r="U507" s="336"/>
      <c r="V507" s="336"/>
      <c r="W507" s="336"/>
      <c r="X507" s="336"/>
      <c r="Y507" s="336"/>
      <c r="Z507" s="336"/>
      <c r="AA507" s="336"/>
      <c r="AB507" s="336"/>
      <c r="AC507" s="336"/>
      <c r="AD507" s="336"/>
      <c r="AE507" s="336"/>
      <c r="AF507" s="336"/>
      <c r="AG507" s="336"/>
      <c r="AH507" s="336"/>
      <c r="AI507" s="336"/>
      <c r="AJ507" s="336"/>
      <c r="AK507" s="336"/>
      <c r="AL507" s="336"/>
      <c r="AM507" s="336"/>
      <c r="AN507" s="336"/>
      <c r="AO507" s="336"/>
      <c r="AP507" s="336"/>
      <c r="AQ507" s="336"/>
      <c r="AR507" s="336"/>
      <c r="AS507" s="336"/>
      <c r="AT507" s="336"/>
      <c r="AU507" s="336"/>
      <c r="AV507" s="336"/>
      <c r="AW507" s="336"/>
      <c r="AX507" s="336"/>
      <c r="AY507" s="336"/>
      <c r="AZ507" s="336"/>
      <c r="BA507" s="336"/>
      <c r="BB507" s="336"/>
      <c r="BC507" s="336"/>
      <c r="BD507" s="336"/>
      <c r="BE507" s="336"/>
      <c r="BF507" s="336"/>
      <c r="BG507" s="336"/>
      <c r="BH507" s="336"/>
      <c r="BI507" s="336"/>
      <c r="BJ507" s="336"/>
      <c r="BK507" s="336"/>
      <c r="BL507" s="336"/>
      <c r="BM507" s="336"/>
      <c r="BN507" s="336"/>
      <c r="BO507" s="336"/>
      <c r="BP507" s="336"/>
      <c r="BQ507" s="336"/>
      <c r="BR507" s="336"/>
      <c r="BS507" s="336"/>
    </row>
    <row r="508" spans="1:71" s="46" customFormat="1" ht="13.5" customHeight="1">
      <c r="A508" s="232"/>
      <c r="B508" s="232"/>
      <c r="C508" s="232"/>
      <c r="D508" s="667"/>
      <c r="E508" s="237"/>
      <c r="F508" s="237"/>
      <c r="G508" s="238"/>
      <c r="H508" s="669"/>
      <c r="I508" s="236"/>
      <c r="J508" s="236"/>
      <c r="K508" s="654"/>
      <c r="L508" s="654"/>
      <c r="M508" s="665"/>
      <c r="N508" s="336"/>
      <c r="O508" s="336"/>
      <c r="P508" s="336"/>
      <c r="Q508" s="336"/>
      <c r="R508" s="336"/>
      <c r="S508" s="336"/>
      <c r="T508" s="336"/>
      <c r="U508" s="336"/>
      <c r="V508" s="336"/>
      <c r="W508" s="336"/>
      <c r="X508" s="336"/>
      <c r="Y508" s="336"/>
      <c r="Z508" s="336"/>
      <c r="AA508" s="336"/>
      <c r="AB508" s="336"/>
      <c r="AC508" s="336"/>
      <c r="AD508" s="336"/>
      <c r="AE508" s="336"/>
      <c r="AF508" s="336"/>
      <c r="AG508" s="336"/>
      <c r="AH508" s="336"/>
      <c r="AI508" s="336"/>
      <c r="AJ508" s="336"/>
      <c r="AK508" s="336"/>
      <c r="AL508" s="336"/>
      <c r="AM508" s="336"/>
      <c r="AN508" s="336"/>
      <c r="AO508" s="336"/>
      <c r="AP508" s="336"/>
      <c r="AQ508" s="336"/>
      <c r="AR508" s="336"/>
      <c r="AS508" s="336"/>
      <c r="AT508" s="336"/>
      <c r="AU508" s="336"/>
      <c r="AV508" s="336"/>
      <c r="AW508" s="336"/>
      <c r="AX508" s="336"/>
      <c r="AY508" s="336"/>
      <c r="AZ508" s="336"/>
      <c r="BA508" s="336"/>
      <c r="BB508" s="336"/>
      <c r="BC508" s="336"/>
      <c r="BD508" s="336"/>
      <c r="BE508" s="336"/>
      <c r="BF508" s="336"/>
      <c r="BG508" s="336"/>
      <c r="BH508" s="336"/>
      <c r="BI508" s="336"/>
      <c r="BJ508" s="336"/>
      <c r="BK508" s="336"/>
      <c r="BL508" s="336"/>
      <c r="BM508" s="336"/>
      <c r="BN508" s="336"/>
      <c r="BO508" s="336"/>
      <c r="BP508" s="336"/>
      <c r="BQ508" s="336"/>
      <c r="BR508" s="336"/>
      <c r="BS508" s="336"/>
    </row>
    <row r="509" spans="1:71" s="46" customFormat="1" ht="13.5" customHeight="1">
      <c r="A509" s="232"/>
      <c r="B509" s="232"/>
      <c r="C509" s="232"/>
      <c r="D509" s="667"/>
      <c r="E509" s="234"/>
      <c r="F509" s="234"/>
      <c r="G509" s="236"/>
      <c r="H509" s="669"/>
      <c r="I509" s="236"/>
      <c r="J509" s="236"/>
      <c r="K509" s="654"/>
      <c r="L509" s="654"/>
      <c r="M509" s="665"/>
      <c r="N509" s="336"/>
      <c r="O509" s="336"/>
      <c r="P509" s="336"/>
      <c r="Q509" s="336"/>
      <c r="R509" s="336"/>
      <c r="S509" s="336"/>
      <c r="T509" s="336"/>
      <c r="U509" s="336"/>
      <c r="V509" s="336"/>
      <c r="W509" s="336"/>
      <c r="X509" s="336"/>
      <c r="Y509" s="336"/>
      <c r="Z509" s="336"/>
      <c r="AA509" s="336"/>
      <c r="AB509" s="336"/>
      <c r="AC509" s="336"/>
      <c r="AD509" s="336"/>
      <c r="AE509" s="336"/>
      <c r="AF509" s="336"/>
      <c r="AG509" s="336"/>
      <c r="AH509" s="336"/>
      <c r="AI509" s="336"/>
      <c r="AJ509" s="336"/>
      <c r="AK509" s="336"/>
      <c r="AL509" s="336"/>
      <c r="AM509" s="336"/>
      <c r="AN509" s="336"/>
      <c r="AO509" s="336"/>
      <c r="AP509" s="336"/>
      <c r="AQ509" s="336"/>
      <c r="AR509" s="336"/>
      <c r="AS509" s="336"/>
      <c r="AT509" s="336"/>
      <c r="AU509" s="336"/>
      <c r="AV509" s="336"/>
      <c r="AW509" s="336"/>
      <c r="AX509" s="336"/>
      <c r="AY509" s="336"/>
      <c r="AZ509" s="336"/>
      <c r="BA509" s="336"/>
      <c r="BB509" s="336"/>
      <c r="BC509" s="336"/>
      <c r="BD509" s="336"/>
      <c r="BE509" s="336"/>
      <c r="BF509" s="336"/>
      <c r="BG509" s="336"/>
      <c r="BH509" s="336"/>
      <c r="BI509" s="336"/>
      <c r="BJ509" s="336"/>
      <c r="BK509" s="336"/>
      <c r="BL509" s="336"/>
      <c r="BM509" s="336"/>
      <c r="BN509" s="336"/>
      <c r="BO509" s="336"/>
      <c r="BP509" s="336"/>
      <c r="BQ509" s="336"/>
      <c r="BR509" s="336"/>
      <c r="BS509" s="336"/>
    </row>
    <row r="510" spans="1:71" s="46" customFormat="1" ht="13.5" customHeight="1">
      <c r="A510" s="232"/>
      <c r="B510" s="232"/>
      <c r="C510" s="232"/>
      <c r="D510" s="667"/>
      <c r="E510" s="463"/>
      <c r="F510" s="463"/>
      <c r="G510" s="463"/>
      <c r="H510" s="669"/>
      <c r="I510" s="236"/>
      <c r="J510" s="236"/>
      <c r="K510" s="654"/>
      <c r="L510" s="654"/>
      <c r="M510" s="665"/>
      <c r="N510" s="336"/>
      <c r="O510" s="336"/>
      <c r="P510" s="336"/>
      <c r="Q510" s="336"/>
      <c r="R510" s="336"/>
      <c r="S510" s="336"/>
      <c r="T510" s="336"/>
      <c r="U510" s="336"/>
      <c r="V510" s="336"/>
      <c r="W510" s="336"/>
      <c r="X510" s="336"/>
      <c r="Y510" s="336"/>
      <c r="Z510" s="336"/>
      <c r="AA510" s="336"/>
      <c r="AB510" s="336"/>
      <c r="AC510" s="336"/>
      <c r="AD510" s="336"/>
      <c r="AE510" s="336"/>
      <c r="AF510" s="336"/>
      <c r="AG510" s="336"/>
      <c r="AH510" s="336"/>
      <c r="AI510" s="336"/>
      <c r="AJ510" s="336"/>
      <c r="AK510" s="336"/>
      <c r="AL510" s="336"/>
      <c r="AM510" s="336"/>
      <c r="AN510" s="336"/>
      <c r="AO510" s="336"/>
      <c r="AP510" s="336"/>
      <c r="AQ510" s="336"/>
      <c r="AR510" s="336"/>
      <c r="AS510" s="336"/>
      <c r="AT510" s="336"/>
      <c r="AU510" s="336"/>
      <c r="AV510" s="336"/>
      <c r="AW510" s="336"/>
      <c r="AX510" s="336"/>
      <c r="AY510" s="336"/>
      <c r="AZ510" s="336"/>
      <c r="BA510" s="336"/>
      <c r="BB510" s="336"/>
      <c r="BC510" s="336"/>
      <c r="BD510" s="336"/>
      <c r="BE510" s="336"/>
      <c r="BF510" s="336"/>
      <c r="BG510" s="336"/>
      <c r="BH510" s="336"/>
      <c r="BI510" s="336"/>
      <c r="BJ510" s="336"/>
      <c r="BK510" s="336"/>
      <c r="BL510" s="336"/>
      <c r="BM510" s="336"/>
      <c r="BN510" s="336"/>
      <c r="BO510" s="336"/>
      <c r="BP510" s="336"/>
      <c r="BQ510" s="336"/>
      <c r="BR510" s="336"/>
      <c r="BS510" s="336"/>
    </row>
    <row r="511" spans="1:71" s="46" customFormat="1" ht="13.5" customHeight="1">
      <c r="A511" s="232"/>
      <c r="B511" s="232"/>
      <c r="C511" s="232"/>
      <c r="D511" s="667"/>
      <c r="E511" s="233"/>
      <c r="F511" s="233"/>
      <c r="G511" s="463"/>
      <c r="H511" s="669"/>
      <c r="I511" s="236"/>
      <c r="J511" s="236"/>
      <c r="K511" s="654"/>
      <c r="L511" s="654"/>
      <c r="M511" s="665"/>
      <c r="N511" s="336"/>
      <c r="O511" s="336"/>
      <c r="P511" s="336"/>
      <c r="Q511" s="336"/>
      <c r="R511" s="336"/>
      <c r="S511" s="336"/>
      <c r="T511" s="336"/>
      <c r="U511" s="336"/>
      <c r="V511" s="336"/>
      <c r="W511" s="336"/>
      <c r="X511" s="336"/>
      <c r="Y511" s="336"/>
      <c r="Z511" s="336"/>
      <c r="AA511" s="336"/>
      <c r="AB511" s="336"/>
      <c r="AC511" s="336"/>
      <c r="AD511" s="336"/>
      <c r="AE511" s="336"/>
      <c r="AF511" s="336"/>
      <c r="AG511" s="336"/>
      <c r="AH511" s="336"/>
      <c r="AI511" s="336"/>
      <c r="AJ511" s="336"/>
      <c r="AK511" s="336"/>
      <c r="AL511" s="336"/>
      <c r="AM511" s="336"/>
      <c r="AN511" s="336"/>
      <c r="AO511" s="336"/>
      <c r="AP511" s="336"/>
      <c r="AQ511" s="336"/>
      <c r="AR511" s="336"/>
      <c r="AS511" s="336"/>
      <c r="AT511" s="336"/>
      <c r="AU511" s="336"/>
      <c r="AV511" s="336"/>
      <c r="AW511" s="336"/>
      <c r="AX511" s="336"/>
      <c r="AY511" s="336"/>
      <c r="AZ511" s="336"/>
      <c r="BA511" s="336"/>
      <c r="BB511" s="336"/>
      <c r="BC511" s="336"/>
      <c r="BD511" s="336"/>
      <c r="BE511" s="336"/>
      <c r="BF511" s="336"/>
      <c r="BG511" s="336"/>
      <c r="BH511" s="336"/>
      <c r="BI511" s="336"/>
      <c r="BJ511" s="336"/>
      <c r="BK511" s="336"/>
      <c r="BL511" s="336"/>
      <c r="BM511" s="336"/>
      <c r="BN511" s="336"/>
      <c r="BO511" s="336"/>
      <c r="BP511" s="336"/>
      <c r="BQ511" s="336"/>
      <c r="BR511" s="336"/>
      <c r="BS511" s="336"/>
    </row>
    <row r="512" spans="1:71" s="46" customFormat="1" ht="13.5" customHeight="1">
      <c r="A512" s="232"/>
      <c r="B512" s="232"/>
      <c r="C512" s="232"/>
      <c r="D512" s="667"/>
      <c r="E512" s="233"/>
      <c r="F512" s="233"/>
      <c r="G512" s="236"/>
      <c r="H512" s="669"/>
      <c r="I512" s="236"/>
      <c r="J512" s="236"/>
      <c r="K512" s="654"/>
      <c r="L512" s="654"/>
      <c r="M512" s="665"/>
      <c r="N512" s="336"/>
      <c r="O512" s="336"/>
      <c r="P512" s="336"/>
      <c r="Q512" s="336"/>
      <c r="R512" s="336"/>
      <c r="S512" s="336"/>
      <c r="T512" s="336"/>
      <c r="U512" s="336"/>
      <c r="V512" s="336"/>
      <c r="W512" s="336"/>
      <c r="X512" s="336"/>
      <c r="Y512" s="336"/>
      <c r="Z512" s="336"/>
      <c r="AA512" s="336"/>
      <c r="AB512" s="336"/>
      <c r="AC512" s="336"/>
      <c r="AD512" s="336"/>
      <c r="AE512" s="336"/>
      <c r="AF512" s="336"/>
      <c r="AG512" s="336"/>
      <c r="AH512" s="336"/>
      <c r="AI512" s="336"/>
      <c r="AJ512" s="336"/>
      <c r="AK512" s="336"/>
      <c r="AL512" s="336"/>
      <c r="AM512" s="336"/>
      <c r="AN512" s="336"/>
      <c r="AO512" s="336"/>
      <c r="AP512" s="336"/>
      <c r="AQ512" s="336"/>
      <c r="AR512" s="336"/>
      <c r="AS512" s="336"/>
      <c r="AT512" s="336"/>
      <c r="AU512" s="336"/>
      <c r="AV512" s="336"/>
      <c r="AW512" s="336"/>
      <c r="AX512" s="336"/>
      <c r="AY512" s="336"/>
      <c r="AZ512" s="336"/>
      <c r="BA512" s="336"/>
      <c r="BB512" s="336"/>
      <c r="BC512" s="336"/>
      <c r="BD512" s="336"/>
      <c r="BE512" s="336"/>
      <c r="BF512" s="336"/>
      <c r="BG512" s="336"/>
      <c r="BH512" s="336"/>
      <c r="BI512" s="336"/>
      <c r="BJ512" s="336"/>
      <c r="BK512" s="336"/>
      <c r="BL512" s="336"/>
      <c r="BM512" s="336"/>
      <c r="BN512" s="336"/>
      <c r="BO512" s="336"/>
      <c r="BP512" s="336"/>
      <c r="BQ512" s="336"/>
      <c r="BR512" s="336"/>
      <c r="BS512" s="336"/>
    </row>
    <row r="513" spans="1:71" s="46" customFormat="1" ht="13.5" customHeight="1">
      <c r="A513" s="232"/>
      <c r="B513" s="232"/>
      <c r="C513" s="232"/>
      <c r="D513" s="667"/>
      <c r="E513" s="463"/>
      <c r="F513" s="463"/>
      <c r="G513" s="236"/>
      <c r="H513" s="669"/>
      <c r="I513" s="236"/>
      <c r="J513" s="236"/>
      <c r="K513" s="654"/>
      <c r="L513" s="654"/>
      <c r="M513" s="665"/>
      <c r="N513" s="336"/>
      <c r="O513" s="336"/>
      <c r="P513" s="336"/>
      <c r="Q513" s="336"/>
      <c r="R513" s="336"/>
      <c r="S513" s="336"/>
      <c r="T513" s="336"/>
      <c r="U513" s="336"/>
      <c r="V513" s="336"/>
      <c r="W513" s="336"/>
      <c r="X513" s="336"/>
      <c r="Y513" s="336"/>
      <c r="Z513" s="336"/>
      <c r="AA513" s="336"/>
      <c r="AB513" s="336"/>
      <c r="AC513" s="336"/>
      <c r="AD513" s="336"/>
      <c r="AE513" s="336"/>
      <c r="AF513" s="336"/>
      <c r="AG513" s="336"/>
      <c r="AH513" s="336"/>
      <c r="AI513" s="336"/>
      <c r="AJ513" s="336"/>
      <c r="AK513" s="336"/>
      <c r="AL513" s="336"/>
      <c r="AM513" s="336"/>
      <c r="AN513" s="336"/>
      <c r="AO513" s="336"/>
      <c r="AP513" s="336"/>
      <c r="AQ513" s="336"/>
      <c r="AR513" s="336"/>
      <c r="AS513" s="336"/>
      <c r="AT513" s="336"/>
      <c r="AU513" s="336"/>
      <c r="AV513" s="336"/>
      <c r="AW513" s="336"/>
      <c r="AX513" s="336"/>
      <c r="AY513" s="336"/>
      <c r="AZ513" s="336"/>
      <c r="BA513" s="336"/>
      <c r="BB513" s="336"/>
      <c r="BC513" s="336"/>
      <c r="BD513" s="336"/>
      <c r="BE513" s="336"/>
      <c r="BF513" s="336"/>
      <c r="BG513" s="336"/>
      <c r="BH513" s="336"/>
      <c r="BI513" s="336"/>
      <c r="BJ513" s="336"/>
      <c r="BK513" s="336"/>
      <c r="BL513" s="336"/>
      <c r="BM513" s="336"/>
      <c r="BN513" s="336"/>
      <c r="BO513" s="336"/>
      <c r="BP513" s="336"/>
      <c r="BQ513" s="336"/>
      <c r="BR513" s="336"/>
      <c r="BS513" s="336"/>
    </row>
    <row r="514" spans="1:71" s="46" customFormat="1" ht="13.5" customHeight="1">
      <c r="A514" s="232"/>
      <c r="B514" s="232"/>
      <c r="C514" s="232"/>
      <c r="D514" s="667"/>
      <c r="E514" s="463"/>
      <c r="F514" s="463"/>
      <c r="G514" s="236"/>
      <c r="H514" s="669"/>
      <c r="I514" s="236"/>
      <c r="J514" s="236"/>
      <c r="K514" s="654"/>
      <c r="L514" s="654"/>
      <c r="M514" s="665"/>
      <c r="N514" s="336"/>
      <c r="O514" s="336"/>
      <c r="P514" s="336"/>
      <c r="Q514" s="336"/>
      <c r="R514" s="336"/>
      <c r="S514" s="336"/>
      <c r="T514" s="336"/>
      <c r="U514" s="336"/>
      <c r="V514" s="336"/>
      <c r="W514" s="336"/>
      <c r="X514" s="336"/>
      <c r="Y514" s="336"/>
      <c r="Z514" s="336"/>
      <c r="AA514" s="336"/>
      <c r="AB514" s="336"/>
      <c r="AC514" s="336"/>
      <c r="AD514" s="336"/>
      <c r="AE514" s="336"/>
      <c r="AF514" s="336"/>
      <c r="AG514" s="336"/>
      <c r="AH514" s="336"/>
      <c r="AI514" s="336"/>
      <c r="AJ514" s="336"/>
      <c r="AK514" s="336"/>
      <c r="AL514" s="336"/>
      <c r="AM514" s="336"/>
      <c r="AN514" s="336"/>
      <c r="AO514" s="336"/>
      <c r="AP514" s="336"/>
      <c r="AQ514" s="336"/>
      <c r="AR514" s="336"/>
      <c r="AS514" s="336"/>
      <c r="AT514" s="336"/>
      <c r="AU514" s="336"/>
      <c r="AV514" s="336"/>
      <c r="AW514" s="336"/>
      <c r="AX514" s="336"/>
      <c r="AY514" s="336"/>
      <c r="AZ514" s="336"/>
      <c r="BA514" s="336"/>
      <c r="BB514" s="336"/>
      <c r="BC514" s="336"/>
      <c r="BD514" s="336"/>
      <c r="BE514" s="336"/>
      <c r="BF514" s="336"/>
      <c r="BG514" s="336"/>
      <c r="BH514" s="336"/>
      <c r="BI514" s="336"/>
      <c r="BJ514" s="336"/>
      <c r="BK514" s="336"/>
      <c r="BL514" s="336"/>
      <c r="BM514" s="336"/>
      <c r="BN514" s="336"/>
      <c r="BO514" s="336"/>
      <c r="BP514" s="336"/>
      <c r="BQ514" s="336"/>
      <c r="BR514" s="336"/>
      <c r="BS514" s="336"/>
    </row>
    <row r="515" spans="1:71" s="46" customFormat="1" ht="13.5" customHeight="1">
      <c r="A515" s="232"/>
      <c r="B515" s="232"/>
      <c r="C515" s="232"/>
      <c r="D515" s="667"/>
      <c r="E515" s="463"/>
      <c r="F515" s="463"/>
      <c r="G515" s="236"/>
      <c r="H515" s="669"/>
      <c r="I515" s="236"/>
      <c r="J515" s="236"/>
      <c r="K515" s="654"/>
      <c r="L515" s="654"/>
      <c r="M515" s="665"/>
      <c r="N515" s="336"/>
      <c r="O515" s="336"/>
      <c r="P515" s="336"/>
      <c r="Q515" s="336"/>
      <c r="R515" s="336"/>
      <c r="S515" s="336"/>
      <c r="T515" s="336"/>
      <c r="U515" s="336"/>
      <c r="V515" s="336"/>
      <c r="W515" s="336"/>
      <c r="X515" s="336"/>
      <c r="Y515" s="336"/>
      <c r="Z515" s="336"/>
      <c r="AA515" s="336"/>
      <c r="AB515" s="336"/>
      <c r="AC515" s="336"/>
      <c r="AD515" s="336"/>
      <c r="AE515" s="336"/>
      <c r="AF515" s="336"/>
      <c r="AG515" s="336"/>
      <c r="AH515" s="336"/>
      <c r="AI515" s="336"/>
      <c r="AJ515" s="336"/>
      <c r="AK515" s="336"/>
      <c r="AL515" s="336"/>
      <c r="AM515" s="336"/>
      <c r="AN515" s="336"/>
      <c r="AO515" s="336"/>
      <c r="AP515" s="336"/>
      <c r="AQ515" s="336"/>
      <c r="AR515" s="336"/>
      <c r="AS515" s="336"/>
      <c r="AT515" s="336"/>
      <c r="AU515" s="336"/>
      <c r="AV515" s="336"/>
      <c r="AW515" s="336"/>
      <c r="AX515" s="336"/>
      <c r="AY515" s="336"/>
      <c r="AZ515" s="336"/>
      <c r="BA515" s="336"/>
      <c r="BB515" s="336"/>
      <c r="BC515" s="336"/>
      <c r="BD515" s="336"/>
      <c r="BE515" s="336"/>
      <c r="BF515" s="336"/>
      <c r="BG515" s="336"/>
      <c r="BH515" s="336"/>
      <c r="BI515" s="336"/>
      <c r="BJ515" s="336"/>
      <c r="BK515" s="336"/>
      <c r="BL515" s="336"/>
      <c r="BM515" s="336"/>
      <c r="BN515" s="336"/>
      <c r="BO515" s="336"/>
      <c r="BP515" s="336"/>
      <c r="BQ515" s="336"/>
      <c r="BR515" s="336"/>
      <c r="BS515" s="336"/>
    </row>
    <row r="516" spans="1:71" s="46" customFormat="1" ht="13.5" customHeight="1">
      <c r="A516" s="232"/>
      <c r="B516" s="232"/>
      <c r="C516" s="232"/>
      <c r="D516" s="667"/>
      <c r="E516" s="236"/>
      <c r="F516" s="236"/>
      <c r="G516" s="236"/>
      <c r="H516" s="669"/>
      <c r="I516" s="236"/>
      <c r="J516" s="236"/>
      <c r="K516" s="654"/>
      <c r="L516" s="654"/>
      <c r="M516" s="665"/>
      <c r="N516" s="336"/>
      <c r="O516" s="336"/>
      <c r="P516" s="336"/>
      <c r="Q516" s="336"/>
      <c r="R516" s="336"/>
      <c r="S516" s="336"/>
      <c r="T516" s="336"/>
      <c r="U516" s="336"/>
      <c r="V516" s="336"/>
      <c r="W516" s="336"/>
      <c r="X516" s="336"/>
      <c r="Y516" s="336"/>
      <c r="Z516" s="336"/>
      <c r="AA516" s="336"/>
      <c r="AB516" s="336"/>
      <c r="AC516" s="336"/>
      <c r="AD516" s="336"/>
      <c r="AE516" s="336"/>
      <c r="AF516" s="336"/>
      <c r="AG516" s="336"/>
      <c r="AH516" s="336"/>
      <c r="AI516" s="336"/>
      <c r="AJ516" s="336"/>
      <c r="AK516" s="336"/>
      <c r="AL516" s="336"/>
      <c r="AM516" s="336"/>
      <c r="AN516" s="336"/>
      <c r="AO516" s="336"/>
      <c r="AP516" s="336"/>
      <c r="AQ516" s="336"/>
      <c r="AR516" s="336"/>
      <c r="AS516" s="336"/>
      <c r="AT516" s="336"/>
      <c r="AU516" s="336"/>
      <c r="AV516" s="336"/>
      <c r="AW516" s="336"/>
      <c r="AX516" s="336"/>
      <c r="AY516" s="336"/>
      <c r="AZ516" s="336"/>
      <c r="BA516" s="336"/>
      <c r="BB516" s="336"/>
      <c r="BC516" s="336"/>
      <c r="BD516" s="336"/>
      <c r="BE516" s="336"/>
      <c r="BF516" s="336"/>
      <c r="BG516" s="336"/>
      <c r="BH516" s="336"/>
      <c r="BI516" s="336"/>
      <c r="BJ516" s="336"/>
      <c r="BK516" s="336"/>
      <c r="BL516" s="336"/>
      <c r="BM516" s="336"/>
      <c r="BN516" s="336"/>
      <c r="BO516" s="336"/>
      <c r="BP516" s="336"/>
      <c r="BQ516" s="336"/>
      <c r="BR516" s="336"/>
      <c r="BS516" s="336"/>
    </row>
    <row r="517" spans="1:71" s="46" customFormat="1" ht="13.5" customHeight="1">
      <c r="A517" s="232"/>
      <c r="B517" s="232"/>
      <c r="C517" s="232"/>
      <c r="D517" s="667"/>
      <c r="E517" s="236"/>
      <c r="F517" s="236"/>
      <c r="G517" s="236"/>
      <c r="H517" s="669"/>
      <c r="I517" s="236"/>
      <c r="J517" s="236"/>
      <c r="K517" s="654"/>
      <c r="L517" s="654"/>
      <c r="M517" s="665"/>
      <c r="N517" s="336"/>
      <c r="O517" s="336"/>
      <c r="P517" s="336"/>
      <c r="Q517" s="336"/>
      <c r="R517" s="336"/>
      <c r="S517" s="336"/>
      <c r="T517" s="336"/>
      <c r="U517" s="336"/>
      <c r="V517" s="336"/>
      <c r="W517" s="336"/>
      <c r="X517" s="336"/>
      <c r="Y517" s="336"/>
      <c r="Z517" s="336"/>
      <c r="AA517" s="336"/>
      <c r="AB517" s="336"/>
      <c r="AC517" s="336"/>
      <c r="AD517" s="336"/>
      <c r="AE517" s="336"/>
      <c r="AF517" s="336"/>
      <c r="AG517" s="336"/>
      <c r="AH517" s="336"/>
      <c r="AI517" s="336"/>
      <c r="AJ517" s="336"/>
      <c r="AK517" s="336"/>
      <c r="AL517" s="336"/>
      <c r="AM517" s="336"/>
      <c r="AN517" s="336"/>
      <c r="AO517" s="336"/>
      <c r="AP517" s="336"/>
      <c r="AQ517" s="336"/>
      <c r="AR517" s="336"/>
      <c r="AS517" s="336"/>
      <c r="AT517" s="336"/>
      <c r="AU517" s="336"/>
      <c r="AV517" s="336"/>
      <c r="AW517" s="336"/>
      <c r="AX517" s="336"/>
      <c r="AY517" s="336"/>
      <c r="AZ517" s="336"/>
      <c r="BA517" s="336"/>
      <c r="BB517" s="336"/>
      <c r="BC517" s="336"/>
      <c r="BD517" s="336"/>
      <c r="BE517" s="336"/>
      <c r="BF517" s="336"/>
      <c r="BG517" s="336"/>
      <c r="BH517" s="336"/>
      <c r="BI517" s="336"/>
      <c r="BJ517" s="336"/>
      <c r="BK517" s="336"/>
      <c r="BL517" s="336"/>
      <c r="BM517" s="336"/>
      <c r="BN517" s="336"/>
      <c r="BO517" s="336"/>
      <c r="BP517" s="336"/>
      <c r="BQ517" s="336"/>
      <c r="BR517" s="336"/>
      <c r="BS517" s="336"/>
    </row>
    <row r="518" spans="1:71" s="46" customFormat="1" ht="13.5" customHeight="1">
      <c r="A518" s="232"/>
      <c r="B518" s="232"/>
      <c r="C518" s="232"/>
      <c r="D518" s="667"/>
      <c r="E518" s="236"/>
      <c r="F518" s="236"/>
      <c r="G518" s="236"/>
      <c r="H518" s="669"/>
      <c r="I518" s="236"/>
      <c r="J518" s="236"/>
      <c r="K518" s="654"/>
      <c r="L518" s="654"/>
      <c r="M518" s="665"/>
      <c r="N518" s="336"/>
      <c r="O518" s="336"/>
      <c r="P518" s="336"/>
      <c r="Q518" s="336"/>
      <c r="R518" s="336"/>
      <c r="S518" s="336"/>
      <c r="T518" s="336"/>
      <c r="U518" s="336"/>
      <c r="V518" s="336"/>
      <c r="W518" s="336"/>
      <c r="X518" s="336"/>
      <c r="Y518" s="336"/>
      <c r="Z518" s="336"/>
      <c r="AA518" s="336"/>
      <c r="AB518" s="336"/>
      <c r="AC518" s="336"/>
      <c r="AD518" s="336"/>
      <c r="AE518" s="336"/>
      <c r="AF518" s="336"/>
      <c r="AG518" s="336"/>
      <c r="AH518" s="336"/>
      <c r="AI518" s="336"/>
      <c r="AJ518" s="336"/>
      <c r="AK518" s="336"/>
      <c r="AL518" s="336"/>
      <c r="AM518" s="336"/>
      <c r="AN518" s="336"/>
      <c r="AO518" s="336"/>
      <c r="AP518" s="336"/>
      <c r="AQ518" s="336"/>
      <c r="AR518" s="336"/>
      <c r="AS518" s="336"/>
      <c r="AT518" s="336"/>
      <c r="AU518" s="336"/>
      <c r="AV518" s="336"/>
      <c r="AW518" s="336"/>
      <c r="AX518" s="336"/>
      <c r="AY518" s="336"/>
      <c r="AZ518" s="336"/>
      <c r="BA518" s="336"/>
      <c r="BB518" s="336"/>
      <c r="BC518" s="336"/>
      <c r="BD518" s="336"/>
      <c r="BE518" s="336"/>
      <c r="BF518" s="336"/>
      <c r="BG518" s="336"/>
      <c r="BH518" s="336"/>
      <c r="BI518" s="336"/>
      <c r="BJ518" s="336"/>
      <c r="BK518" s="336"/>
      <c r="BL518" s="336"/>
      <c r="BM518" s="336"/>
      <c r="BN518" s="336"/>
      <c r="BO518" s="336"/>
      <c r="BP518" s="336"/>
      <c r="BQ518" s="336"/>
      <c r="BR518" s="336"/>
      <c r="BS518" s="336"/>
    </row>
    <row r="519" spans="1:71" s="46" customFormat="1" ht="13.5" customHeight="1">
      <c r="A519" s="232"/>
      <c r="B519" s="232"/>
      <c r="C519" s="232"/>
      <c r="D519" s="667"/>
      <c r="E519" s="236"/>
      <c r="F519" s="236"/>
      <c r="G519" s="236"/>
      <c r="H519" s="669"/>
      <c r="I519" s="236"/>
      <c r="J519" s="236"/>
      <c r="K519" s="654"/>
      <c r="L519" s="654"/>
      <c r="M519" s="665"/>
      <c r="N519" s="336"/>
      <c r="O519" s="336"/>
      <c r="P519" s="336"/>
      <c r="Q519" s="336"/>
      <c r="R519" s="336"/>
      <c r="S519" s="336"/>
      <c r="T519" s="336"/>
      <c r="U519" s="336"/>
      <c r="V519" s="336"/>
      <c r="W519" s="336"/>
      <c r="X519" s="336"/>
      <c r="Y519" s="336"/>
      <c r="Z519" s="336"/>
      <c r="AA519" s="336"/>
      <c r="AB519" s="336"/>
      <c r="AC519" s="336"/>
      <c r="AD519" s="336"/>
      <c r="AE519" s="336"/>
      <c r="AF519" s="336"/>
      <c r="AG519" s="336"/>
      <c r="AH519" s="336"/>
      <c r="AI519" s="336"/>
      <c r="AJ519" s="336"/>
      <c r="AK519" s="336"/>
      <c r="AL519" s="336"/>
      <c r="AM519" s="336"/>
      <c r="AN519" s="336"/>
      <c r="AO519" s="336"/>
      <c r="AP519" s="336"/>
      <c r="AQ519" s="336"/>
      <c r="AR519" s="336"/>
      <c r="AS519" s="336"/>
      <c r="AT519" s="336"/>
      <c r="AU519" s="336"/>
      <c r="AV519" s="336"/>
      <c r="AW519" s="336"/>
      <c r="AX519" s="336"/>
      <c r="AY519" s="336"/>
      <c r="AZ519" s="336"/>
      <c r="BA519" s="336"/>
      <c r="BB519" s="336"/>
      <c r="BC519" s="336"/>
      <c r="BD519" s="336"/>
      <c r="BE519" s="336"/>
      <c r="BF519" s="336"/>
      <c r="BG519" s="336"/>
      <c r="BH519" s="336"/>
      <c r="BI519" s="336"/>
      <c r="BJ519" s="336"/>
      <c r="BK519" s="336"/>
      <c r="BL519" s="336"/>
      <c r="BM519" s="336"/>
      <c r="BN519" s="336"/>
      <c r="BO519" s="336"/>
      <c r="BP519" s="336"/>
      <c r="BQ519" s="336"/>
      <c r="BR519" s="336"/>
      <c r="BS519" s="336"/>
    </row>
    <row r="520" spans="1:71" s="46" customFormat="1" ht="13.5" customHeight="1">
      <c r="A520" s="232"/>
      <c r="B520" s="232"/>
      <c r="C520" s="232"/>
      <c r="D520" s="667"/>
      <c r="E520" s="236"/>
      <c r="F520" s="236"/>
      <c r="G520" s="236"/>
      <c r="H520" s="669"/>
      <c r="I520" s="236"/>
      <c r="J520" s="236"/>
      <c r="K520" s="654"/>
      <c r="L520" s="654"/>
      <c r="M520" s="665"/>
      <c r="N520" s="336"/>
      <c r="O520" s="336"/>
      <c r="P520" s="336"/>
      <c r="Q520" s="336"/>
      <c r="R520" s="336"/>
      <c r="S520" s="336"/>
      <c r="T520" s="336"/>
      <c r="U520" s="336"/>
      <c r="V520" s="336"/>
      <c r="W520" s="336"/>
      <c r="X520" s="336"/>
      <c r="Y520" s="336"/>
      <c r="Z520" s="336"/>
      <c r="AA520" s="336"/>
      <c r="AB520" s="336"/>
      <c r="AC520" s="336"/>
      <c r="AD520" s="336"/>
      <c r="AE520" s="336"/>
      <c r="AF520" s="336"/>
      <c r="AG520" s="336"/>
      <c r="AH520" s="336"/>
      <c r="AI520" s="336"/>
      <c r="AJ520" s="336"/>
      <c r="AK520" s="336"/>
      <c r="AL520" s="336"/>
      <c r="AM520" s="336"/>
      <c r="AN520" s="336"/>
      <c r="AO520" s="336"/>
      <c r="AP520" s="336"/>
      <c r="AQ520" s="336"/>
      <c r="AR520" s="336"/>
      <c r="AS520" s="336"/>
      <c r="AT520" s="336"/>
      <c r="AU520" s="336"/>
      <c r="AV520" s="336"/>
      <c r="AW520" s="336"/>
      <c r="AX520" s="336"/>
      <c r="AY520" s="336"/>
      <c r="AZ520" s="336"/>
      <c r="BA520" s="336"/>
      <c r="BB520" s="336"/>
      <c r="BC520" s="336"/>
      <c r="BD520" s="336"/>
      <c r="BE520" s="336"/>
      <c r="BF520" s="336"/>
      <c r="BG520" s="336"/>
      <c r="BH520" s="336"/>
      <c r="BI520" s="336"/>
      <c r="BJ520" s="336"/>
      <c r="BK520" s="336"/>
      <c r="BL520" s="336"/>
      <c r="BM520" s="336"/>
      <c r="BN520" s="336"/>
      <c r="BO520" s="336"/>
      <c r="BP520" s="336"/>
      <c r="BQ520" s="336"/>
      <c r="BR520" s="336"/>
      <c r="BS520" s="336"/>
    </row>
    <row r="521" spans="1:71" s="46" customFormat="1" ht="13.5" customHeight="1">
      <c r="A521" s="232"/>
      <c r="B521" s="232"/>
      <c r="C521" s="232"/>
      <c r="D521" s="667"/>
      <c r="E521" s="236"/>
      <c r="F521" s="236"/>
      <c r="G521" s="236"/>
      <c r="H521" s="669"/>
      <c r="I521" s="236"/>
      <c r="J521" s="236"/>
      <c r="K521" s="654"/>
      <c r="L521" s="654"/>
      <c r="M521" s="665"/>
      <c r="N521" s="336"/>
      <c r="O521" s="336"/>
      <c r="P521" s="336"/>
      <c r="Q521" s="336"/>
      <c r="R521" s="336"/>
      <c r="S521" s="336"/>
      <c r="T521" s="336"/>
      <c r="U521" s="336"/>
      <c r="V521" s="336"/>
      <c r="W521" s="336"/>
      <c r="X521" s="336"/>
      <c r="Y521" s="336"/>
      <c r="Z521" s="336"/>
      <c r="AA521" s="336"/>
      <c r="AB521" s="336"/>
      <c r="AC521" s="336"/>
      <c r="AD521" s="336"/>
      <c r="AE521" s="336"/>
      <c r="AF521" s="336"/>
      <c r="AG521" s="336"/>
      <c r="AH521" s="336"/>
      <c r="AI521" s="336"/>
      <c r="AJ521" s="336"/>
      <c r="AK521" s="336"/>
      <c r="AL521" s="336"/>
      <c r="AM521" s="336"/>
      <c r="AN521" s="336"/>
      <c r="AO521" s="336"/>
      <c r="AP521" s="336"/>
      <c r="AQ521" s="336"/>
      <c r="AR521" s="336"/>
      <c r="AS521" s="336"/>
      <c r="AT521" s="336"/>
      <c r="AU521" s="336"/>
      <c r="AV521" s="336"/>
      <c r="AW521" s="336"/>
      <c r="AX521" s="336"/>
      <c r="AY521" s="336"/>
      <c r="AZ521" s="336"/>
      <c r="BA521" s="336"/>
      <c r="BB521" s="336"/>
      <c r="BC521" s="336"/>
      <c r="BD521" s="336"/>
      <c r="BE521" s="336"/>
      <c r="BF521" s="336"/>
      <c r="BG521" s="336"/>
      <c r="BH521" s="336"/>
      <c r="BI521" s="336"/>
      <c r="BJ521" s="336"/>
      <c r="BK521" s="336"/>
      <c r="BL521" s="336"/>
      <c r="BM521" s="336"/>
      <c r="BN521" s="336"/>
      <c r="BO521" s="336"/>
      <c r="BP521" s="336"/>
      <c r="BQ521" s="336"/>
      <c r="BR521" s="336"/>
      <c r="BS521" s="336"/>
    </row>
    <row r="522" spans="1:71" s="46" customFormat="1" ht="13.5" customHeight="1">
      <c r="A522" s="232"/>
      <c r="B522" s="232"/>
      <c r="C522" s="232"/>
      <c r="D522" s="667"/>
      <c r="E522" s="236"/>
      <c r="F522" s="236"/>
      <c r="G522" s="236"/>
      <c r="H522" s="669"/>
      <c r="I522" s="236"/>
      <c r="J522" s="236"/>
      <c r="K522" s="654"/>
      <c r="L522" s="654"/>
      <c r="M522" s="665"/>
      <c r="N522" s="336"/>
      <c r="O522" s="336"/>
      <c r="P522" s="336"/>
      <c r="Q522" s="336"/>
      <c r="R522" s="336"/>
      <c r="S522" s="336"/>
      <c r="T522" s="336"/>
      <c r="U522" s="336"/>
      <c r="V522" s="336"/>
      <c r="W522" s="336"/>
      <c r="X522" s="336"/>
      <c r="Y522" s="336"/>
      <c r="Z522" s="336"/>
      <c r="AA522" s="336"/>
      <c r="AB522" s="336"/>
      <c r="AC522" s="336"/>
      <c r="AD522" s="336"/>
      <c r="AE522" s="336"/>
      <c r="AF522" s="336"/>
      <c r="AG522" s="336"/>
      <c r="AH522" s="336"/>
      <c r="AI522" s="336"/>
      <c r="AJ522" s="336"/>
      <c r="AK522" s="336"/>
      <c r="AL522" s="336"/>
      <c r="AM522" s="336"/>
      <c r="AN522" s="336"/>
      <c r="AO522" s="336"/>
      <c r="AP522" s="336"/>
      <c r="AQ522" s="336"/>
      <c r="AR522" s="336"/>
      <c r="AS522" s="336"/>
      <c r="AT522" s="336"/>
      <c r="AU522" s="336"/>
      <c r="AV522" s="336"/>
      <c r="AW522" s="336"/>
      <c r="AX522" s="336"/>
      <c r="AY522" s="336"/>
      <c r="AZ522" s="336"/>
      <c r="BA522" s="336"/>
      <c r="BB522" s="336"/>
      <c r="BC522" s="336"/>
      <c r="BD522" s="336"/>
      <c r="BE522" s="336"/>
      <c r="BF522" s="336"/>
      <c r="BG522" s="336"/>
      <c r="BH522" s="336"/>
      <c r="BI522" s="336"/>
      <c r="BJ522" s="336"/>
      <c r="BK522" s="336"/>
      <c r="BL522" s="336"/>
      <c r="BM522" s="336"/>
      <c r="BN522" s="336"/>
      <c r="BO522" s="336"/>
      <c r="BP522" s="336"/>
      <c r="BQ522" s="336"/>
      <c r="BR522" s="336"/>
      <c r="BS522" s="336"/>
    </row>
    <row r="523" spans="1:71" s="46" customFormat="1" ht="13.5" customHeight="1">
      <c r="A523" s="232"/>
      <c r="B523" s="232"/>
      <c r="C523" s="232"/>
      <c r="D523" s="667"/>
      <c r="E523" s="236"/>
      <c r="F523" s="236"/>
      <c r="G523" s="236"/>
      <c r="H523" s="669"/>
      <c r="I523" s="236"/>
      <c r="J523" s="236"/>
      <c r="K523" s="654"/>
      <c r="L523" s="654"/>
      <c r="M523" s="665"/>
      <c r="N523" s="336"/>
      <c r="O523" s="336"/>
      <c r="P523" s="336"/>
      <c r="Q523" s="336"/>
      <c r="R523" s="336"/>
      <c r="S523" s="336"/>
      <c r="T523" s="336"/>
      <c r="U523" s="336"/>
      <c r="V523" s="336"/>
      <c r="W523" s="336"/>
      <c r="X523" s="336"/>
      <c r="Y523" s="336"/>
      <c r="Z523" s="336"/>
      <c r="AA523" s="336"/>
      <c r="AB523" s="336"/>
      <c r="AC523" s="336"/>
      <c r="AD523" s="336"/>
      <c r="AE523" s="336"/>
      <c r="AF523" s="336"/>
      <c r="AG523" s="336"/>
      <c r="AH523" s="336"/>
      <c r="AI523" s="336"/>
      <c r="AJ523" s="336"/>
      <c r="AK523" s="336"/>
      <c r="AL523" s="336"/>
      <c r="AM523" s="336"/>
      <c r="AN523" s="336"/>
      <c r="AO523" s="336"/>
      <c r="AP523" s="336"/>
      <c r="AQ523" s="336"/>
      <c r="AR523" s="336"/>
      <c r="AS523" s="336"/>
      <c r="AT523" s="336"/>
      <c r="AU523" s="336"/>
      <c r="AV523" s="336"/>
      <c r="AW523" s="336"/>
      <c r="AX523" s="336"/>
      <c r="AY523" s="336"/>
      <c r="AZ523" s="336"/>
      <c r="BA523" s="336"/>
      <c r="BB523" s="336"/>
      <c r="BC523" s="336"/>
      <c r="BD523" s="336"/>
      <c r="BE523" s="336"/>
      <c r="BF523" s="336"/>
      <c r="BG523" s="336"/>
      <c r="BH523" s="336"/>
      <c r="BI523" s="336"/>
      <c r="BJ523" s="336"/>
      <c r="BK523" s="336"/>
      <c r="BL523" s="336"/>
      <c r="BM523" s="336"/>
      <c r="BN523" s="336"/>
      <c r="BO523" s="336"/>
      <c r="BP523" s="336"/>
      <c r="BQ523" s="336"/>
      <c r="BR523" s="336"/>
      <c r="BS523" s="336"/>
    </row>
    <row r="524" spans="1:71" s="46" customFormat="1" ht="13.5" customHeight="1">
      <c r="A524" s="232"/>
      <c r="B524" s="232"/>
      <c r="C524" s="232"/>
      <c r="D524" s="667"/>
      <c r="E524" s="236"/>
      <c r="F524" s="236"/>
      <c r="G524" s="236"/>
      <c r="H524" s="669"/>
      <c r="I524" s="236"/>
      <c r="J524" s="236"/>
      <c r="K524" s="654"/>
      <c r="L524" s="654"/>
      <c r="M524" s="665"/>
      <c r="N524" s="336"/>
      <c r="O524" s="336"/>
      <c r="P524" s="336"/>
      <c r="Q524" s="336"/>
      <c r="R524" s="336"/>
      <c r="S524" s="336"/>
      <c r="T524" s="336"/>
      <c r="U524" s="336"/>
      <c r="V524" s="336"/>
      <c r="W524" s="336"/>
      <c r="X524" s="336"/>
      <c r="Y524" s="336"/>
      <c r="Z524" s="336"/>
      <c r="AA524" s="336"/>
      <c r="AB524" s="336"/>
      <c r="AC524" s="336"/>
      <c r="AD524" s="336"/>
      <c r="AE524" s="336"/>
      <c r="AF524" s="336"/>
      <c r="AG524" s="336"/>
      <c r="AH524" s="336"/>
      <c r="AI524" s="336"/>
      <c r="AJ524" s="336"/>
      <c r="AK524" s="336"/>
      <c r="AL524" s="336"/>
      <c r="AM524" s="336"/>
      <c r="AN524" s="336"/>
      <c r="AO524" s="336"/>
      <c r="AP524" s="336"/>
      <c r="AQ524" s="336"/>
      <c r="AR524" s="336"/>
      <c r="AS524" s="336"/>
      <c r="AT524" s="336"/>
      <c r="AU524" s="336"/>
      <c r="AV524" s="336"/>
      <c r="AW524" s="336"/>
      <c r="AX524" s="336"/>
      <c r="AY524" s="336"/>
      <c r="AZ524" s="336"/>
      <c r="BA524" s="336"/>
      <c r="BB524" s="336"/>
      <c r="BC524" s="336"/>
      <c r="BD524" s="336"/>
      <c r="BE524" s="336"/>
      <c r="BF524" s="336"/>
      <c r="BG524" s="336"/>
      <c r="BH524" s="336"/>
      <c r="BI524" s="336"/>
      <c r="BJ524" s="336"/>
      <c r="BK524" s="336"/>
      <c r="BL524" s="336"/>
      <c r="BM524" s="336"/>
      <c r="BN524" s="336"/>
      <c r="BO524" s="336"/>
      <c r="BP524" s="336"/>
      <c r="BQ524" s="336"/>
      <c r="BR524" s="336"/>
      <c r="BS524" s="336"/>
    </row>
    <row r="525" spans="1:71" s="46" customFormat="1" ht="13.5" customHeight="1">
      <c r="A525" s="232"/>
      <c r="B525" s="232"/>
      <c r="C525" s="232"/>
      <c r="D525" s="667"/>
      <c r="E525" s="236"/>
      <c r="F525" s="236"/>
      <c r="G525" s="236"/>
      <c r="H525" s="669"/>
      <c r="I525" s="236"/>
      <c r="J525" s="236"/>
      <c r="K525" s="654"/>
      <c r="L525" s="654"/>
      <c r="M525" s="665"/>
      <c r="N525" s="336"/>
      <c r="O525" s="336"/>
      <c r="P525" s="336"/>
      <c r="Q525" s="336"/>
      <c r="R525" s="336"/>
      <c r="S525" s="336"/>
      <c r="T525" s="336"/>
      <c r="U525" s="336"/>
      <c r="V525" s="336"/>
      <c r="W525" s="336"/>
      <c r="X525" s="336"/>
      <c r="Y525" s="336"/>
      <c r="Z525" s="336"/>
      <c r="AA525" s="336"/>
      <c r="AB525" s="336"/>
      <c r="AC525" s="336"/>
      <c r="AD525" s="336"/>
      <c r="AE525" s="336"/>
      <c r="AF525" s="336"/>
      <c r="AG525" s="336"/>
      <c r="AH525" s="336"/>
      <c r="AI525" s="336"/>
      <c r="AJ525" s="336"/>
      <c r="AK525" s="336"/>
      <c r="AL525" s="336"/>
      <c r="AM525" s="336"/>
      <c r="AN525" s="336"/>
      <c r="AO525" s="336"/>
      <c r="AP525" s="336"/>
      <c r="AQ525" s="336"/>
      <c r="AR525" s="336"/>
      <c r="AS525" s="336"/>
      <c r="AT525" s="336"/>
      <c r="AU525" s="336"/>
      <c r="AV525" s="336"/>
      <c r="AW525" s="336"/>
      <c r="AX525" s="336"/>
      <c r="AY525" s="336"/>
      <c r="AZ525" s="336"/>
      <c r="BA525" s="336"/>
      <c r="BB525" s="336"/>
      <c r="BC525" s="336"/>
      <c r="BD525" s="336"/>
      <c r="BE525" s="336"/>
      <c r="BF525" s="336"/>
      <c r="BG525" s="336"/>
      <c r="BH525" s="336"/>
      <c r="BI525" s="336"/>
      <c r="BJ525" s="336"/>
      <c r="BK525" s="336"/>
      <c r="BL525" s="336"/>
      <c r="BM525" s="336"/>
      <c r="BN525" s="336"/>
      <c r="BO525" s="336"/>
      <c r="BP525" s="336"/>
      <c r="BQ525" s="336"/>
      <c r="BR525" s="336"/>
      <c r="BS525" s="336"/>
    </row>
    <row r="526" spans="1:71" s="46" customFormat="1" ht="13.5" customHeight="1">
      <c r="A526" s="232"/>
      <c r="B526" s="232"/>
      <c r="C526" s="232"/>
      <c r="D526" s="667"/>
      <c r="E526" s="236"/>
      <c r="F526" s="236"/>
      <c r="G526" s="236"/>
      <c r="H526" s="669"/>
      <c r="I526" s="236"/>
      <c r="J526" s="236"/>
      <c r="K526" s="654"/>
      <c r="L526" s="654"/>
      <c r="M526" s="665"/>
      <c r="N526" s="336"/>
      <c r="O526" s="336"/>
      <c r="P526" s="336"/>
      <c r="Q526" s="336"/>
      <c r="R526" s="336"/>
      <c r="S526" s="336"/>
      <c r="T526" s="336"/>
      <c r="U526" s="336"/>
      <c r="V526" s="336"/>
      <c r="W526" s="336"/>
      <c r="X526" s="336"/>
      <c r="Y526" s="336"/>
      <c r="Z526" s="336"/>
      <c r="AA526" s="336"/>
      <c r="AB526" s="336"/>
      <c r="AC526" s="336"/>
      <c r="AD526" s="336"/>
      <c r="AE526" s="336"/>
      <c r="AF526" s="336"/>
      <c r="AG526" s="336"/>
      <c r="AH526" s="336"/>
      <c r="AI526" s="336"/>
      <c r="AJ526" s="336"/>
      <c r="AK526" s="336"/>
      <c r="AL526" s="336"/>
      <c r="AM526" s="336"/>
      <c r="AN526" s="336"/>
      <c r="AO526" s="336"/>
      <c r="AP526" s="336"/>
      <c r="AQ526" s="336"/>
      <c r="AR526" s="336"/>
      <c r="AS526" s="336"/>
      <c r="AT526" s="336"/>
      <c r="AU526" s="336"/>
      <c r="AV526" s="336"/>
      <c r="AW526" s="336"/>
      <c r="AX526" s="336"/>
      <c r="AY526" s="336"/>
      <c r="AZ526" s="336"/>
      <c r="BA526" s="336"/>
      <c r="BB526" s="336"/>
      <c r="BC526" s="336"/>
      <c r="BD526" s="336"/>
      <c r="BE526" s="336"/>
      <c r="BF526" s="336"/>
      <c r="BG526" s="336"/>
      <c r="BH526" s="336"/>
      <c r="BI526" s="336"/>
      <c r="BJ526" s="336"/>
      <c r="BK526" s="336"/>
      <c r="BL526" s="336"/>
      <c r="BM526" s="336"/>
      <c r="BN526" s="336"/>
      <c r="BO526" s="336"/>
      <c r="BP526" s="336"/>
      <c r="BQ526" s="336"/>
      <c r="BR526" s="336"/>
      <c r="BS526" s="336"/>
    </row>
    <row r="527" spans="1:71" s="46" customFormat="1" ht="13.5" customHeight="1">
      <c r="A527" s="232"/>
      <c r="B527" s="232"/>
      <c r="C527" s="232"/>
      <c r="D527" s="667"/>
      <c r="E527" s="236"/>
      <c r="F527" s="236"/>
      <c r="G527" s="236"/>
      <c r="H527" s="669"/>
      <c r="I527" s="236"/>
      <c r="J527" s="236"/>
      <c r="K527" s="654"/>
      <c r="L527" s="654"/>
      <c r="M527" s="665"/>
      <c r="N527" s="336"/>
      <c r="O527" s="336"/>
      <c r="P527" s="336"/>
      <c r="Q527" s="336"/>
      <c r="R527" s="336"/>
      <c r="S527" s="336"/>
      <c r="T527" s="336"/>
      <c r="U527" s="336"/>
      <c r="V527" s="336"/>
      <c r="W527" s="336"/>
      <c r="X527" s="336"/>
      <c r="Y527" s="336"/>
      <c r="Z527" s="336"/>
      <c r="AA527" s="336"/>
      <c r="AB527" s="336"/>
      <c r="AC527" s="336"/>
      <c r="AD527" s="336"/>
      <c r="AE527" s="336"/>
      <c r="AF527" s="336"/>
      <c r="AG527" s="336"/>
      <c r="AH527" s="336"/>
      <c r="AI527" s="336"/>
      <c r="AJ527" s="336"/>
      <c r="AK527" s="336"/>
      <c r="AL527" s="336"/>
      <c r="AM527" s="336"/>
      <c r="AN527" s="336"/>
      <c r="AO527" s="336"/>
      <c r="AP527" s="336"/>
      <c r="AQ527" s="336"/>
      <c r="AR527" s="336"/>
      <c r="AS527" s="336"/>
      <c r="AT527" s="336"/>
      <c r="AU527" s="336"/>
      <c r="AV527" s="336"/>
      <c r="AW527" s="336"/>
      <c r="AX527" s="336"/>
      <c r="AY527" s="336"/>
      <c r="AZ527" s="336"/>
      <c r="BA527" s="336"/>
      <c r="BB527" s="336"/>
      <c r="BC527" s="336"/>
      <c r="BD527" s="336"/>
      <c r="BE527" s="336"/>
      <c r="BF527" s="336"/>
      <c r="BG527" s="336"/>
      <c r="BH527" s="336"/>
      <c r="BI527" s="336"/>
      <c r="BJ527" s="336"/>
      <c r="BK527" s="336"/>
      <c r="BL527" s="336"/>
      <c r="BM527" s="336"/>
      <c r="BN527" s="336"/>
      <c r="BO527" s="336"/>
      <c r="BP527" s="336"/>
      <c r="BQ527" s="336"/>
      <c r="BR527" s="336"/>
      <c r="BS527" s="336"/>
    </row>
    <row r="528" spans="1:71" s="46" customFormat="1" ht="13.5" customHeight="1">
      <c r="A528" s="232"/>
      <c r="B528" s="232"/>
      <c r="C528" s="232"/>
      <c r="D528" s="667"/>
      <c r="E528" s="236"/>
      <c r="F528" s="236"/>
      <c r="G528" s="236"/>
      <c r="H528" s="669"/>
      <c r="I528" s="236"/>
      <c r="J528" s="236"/>
      <c r="K528" s="654"/>
      <c r="L528" s="654"/>
      <c r="M528" s="665"/>
      <c r="N528" s="336"/>
      <c r="O528" s="336"/>
      <c r="P528" s="336"/>
      <c r="Q528" s="336"/>
      <c r="R528" s="336"/>
      <c r="S528" s="336"/>
      <c r="T528" s="336"/>
      <c r="U528" s="336"/>
      <c r="V528" s="336"/>
      <c r="W528" s="336"/>
      <c r="X528" s="336"/>
      <c r="Y528" s="336"/>
      <c r="Z528" s="336"/>
      <c r="AA528" s="336"/>
      <c r="AB528" s="336"/>
      <c r="AC528" s="336"/>
      <c r="AD528" s="336"/>
      <c r="AE528" s="336"/>
      <c r="AF528" s="336"/>
      <c r="AG528" s="336"/>
      <c r="AH528" s="336"/>
      <c r="AI528" s="336"/>
      <c r="AJ528" s="336"/>
      <c r="AK528" s="336"/>
      <c r="AL528" s="336"/>
      <c r="AM528" s="336"/>
      <c r="AN528" s="336"/>
      <c r="AO528" s="336"/>
      <c r="AP528" s="336"/>
      <c r="AQ528" s="336"/>
      <c r="AR528" s="336"/>
      <c r="AS528" s="336"/>
      <c r="AT528" s="336"/>
      <c r="AU528" s="336"/>
      <c r="AV528" s="336"/>
      <c r="AW528" s="336"/>
      <c r="AX528" s="336"/>
      <c r="AY528" s="336"/>
      <c r="AZ528" s="336"/>
      <c r="BA528" s="336"/>
      <c r="BB528" s="336"/>
      <c r="BC528" s="336"/>
      <c r="BD528" s="336"/>
      <c r="BE528" s="336"/>
      <c r="BF528" s="336"/>
      <c r="BG528" s="336"/>
      <c r="BH528" s="336"/>
      <c r="BI528" s="336"/>
      <c r="BJ528" s="336"/>
      <c r="BK528" s="336"/>
      <c r="BL528" s="336"/>
      <c r="BM528" s="336"/>
      <c r="BN528" s="336"/>
      <c r="BO528" s="336"/>
      <c r="BP528" s="336"/>
      <c r="BQ528" s="336"/>
      <c r="BR528" s="336"/>
      <c r="BS528" s="336"/>
    </row>
    <row r="529" spans="1:71" s="46" customFormat="1" ht="13.5" customHeight="1">
      <c r="A529" s="232"/>
      <c r="B529" s="232"/>
      <c r="C529" s="232"/>
      <c r="D529" s="667"/>
      <c r="E529" s="236"/>
      <c r="F529" s="236"/>
      <c r="G529" s="236"/>
      <c r="H529" s="669"/>
      <c r="I529" s="236"/>
      <c r="J529" s="236"/>
      <c r="K529" s="654"/>
      <c r="L529" s="654"/>
      <c r="M529" s="665"/>
      <c r="N529" s="336"/>
      <c r="O529" s="336"/>
      <c r="P529" s="336"/>
      <c r="Q529" s="336"/>
      <c r="R529" s="336"/>
      <c r="S529" s="336"/>
      <c r="T529" s="336"/>
      <c r="U529" s="336"/>
      <c r="V529" s="336"/>
      <c r="W529" s="336"/>
      <c r="X529" s="336"/>
      <c r="Y529" s="336"/>
      <c r="Z529" s="336"/>
      <c r="AA529" s="336"/>
      <c r="AB529" s="336"/>
      <c r="AC529" s="336"/>
      <c r="AD529" s="336"/>
      <c r="AE529" s="336"/>
      <c r="AF529" s="336"/>
      <c r="AG529" s="336"/>
      <c r="AH529" s="336"/>
      <c r="AI529" s="336"/>
      <c r="AJ529" s="336"/>
      <c r="AK529" s="336"/>
      <c r="AL529" s="336"/>
      <c r="AM529" s="336"/>
      <c r="AN529" s="336"/>
      <c r="AO529" s="336"/>
      <c r="AP529" s="336"/>
      <c r="AQ529" s="336"/>
      <c r="AR529" s="336"/>
      <c r="AS529" s="336"/>
      <c r="AT529" s="336"/>
      <c r="AU529" s="336"/>
      <c r="AV529" s="336"/>
      <c r="AW529" s="336"/>
      <c r="AX529" s="336"/>
      <c r="AY529" s="336"/>
      <c r="AZ529" s="336"/>
      <c r="BA529" s="336"/>
      <c r="BB529" s="336"/>
      <c r="BC529" s="336"/>
      <c r="BD529" s="336"/>
      <c r="BE529" s="336"/>
      <c r="BF529" s="336"/>
      <c r="BG529" s="336"/>
      <c r="BH529" s="336"/>
      <c r="BI529" s="336"/>
      <c r="BJ529" s="336"/>
      <c r="BK529" s="336"/>
      <c r="BL529" s="336"/>
      <c r="BM529" s="336"/>
      <c r="BN529" s="336"/>
      <c r="BO529" s="336"/>
      <c r="BP529" s="336"/>
      <c r="BQ529" s="336"/>
      <c r="BR529" s="336"/>
      <c r="BS529" s="336"/>
    </row>
    <row r="530" spans="1:71" s="46" customFormat="1" ht="13.5" customHeight="1">
      <c r="A530" s="232"/>
      <c r="B530" s="232"/>
      <c r="C530" s="232"/>
      <c r="D530" s="667"/>
      <c r="E530" s="236"/>
      <c r="F530" s="236"/>
      <c r="G530" s="236"/>
      <c r="H530" s="669"/>
      <c r="I530" s="236"/>
      <c r="J530" s="236"/>
      <c r="K530" s="654"/>
      <c r="L530" s="654"/>
      <c r="M530" s="665"/>
      <c r="N530" s="336"/>
      <c r="O530" s="336"/>
      <c r="P530" s="336"/>
      <c r="Q530" s="336"/>
      <c r="R530" s="336"/>
      <c r="S530" s="336"/>
      <c r="T530" s="336"/>
      <c r="U530" s="336"/>
      <c r="V530" s="336"/>
      <c r="W530" s="336"/>
      <c r="X530" s="336"/>
      <c r="Y530" s="336"/>
      <c r="Z530" s="336"/>
      <c r="AA530" s="336"/>
      <c r="AB530" s="336"/>
      <c r="AC530" s="336"/>
      <c r="AD530" s="336"/>
      <c r="AE530" s="336"/>
      <c r="AF530" s="336"/>
      <c r="AG530" s="336"/>
      <c r="AH530" s="336"/>
      <c r="AI530" s="336"/>
      <c r="AJ530" s="336"/>
      <c r="AK530" s="336"/>
      <c r="AL530" s="336"/>
      <c r="AM530" s="336"/>
      <c r="AN530" s="336"/>
      <c r="AO530" s="336"/>
      <c r="AP530" s="336"/>
      <c r="AQ530" s="336"/>
      <c r="AR530" s="336"/>
      <c r="AS530" s="336"/>
      <c r="AT530" s="336"/>
      <c r="AU530" s="336"/>
      <c r="AV530" s="336"/>
      <c r="AW530" s="336"/>
      <c r="AX530" s="336"/>
      <c r="AY530" s="336"/>
      <c r="AZ530" s="336"/>
      <c r="BA530" s="336"/>
      <c r="BB530" s="336"/>
      <c r="BC530" s="336"/>
      <c r="BD530" s="336"/>
      <c r="BE530" s="336"/>
      <c r="BF530" s="336"/>
      <c r="BG530" s="336"/>
      <c r="BH530" s="336"/>
      <c r="BI530" s="336"/>
      <c r="BJ530" s="336"/>
      <c r="BK530" s="336"/>
      <c r="BL530" s="336"/>
      <c r="BM530" s="336"/>
      <c r="BN530" s="336"/>
      <c r="BO530" s="336"/>
      <c r="BP530" s="336"/>
      <c r="BQ530" s="336"/>
      <c r="BR530" s="336"/>
      <c r="BS530" s="336"/>
    </row>
    <row r="531" spans="1:71" s="46" customFormat="1" ht="13.5" customHeight="1">
      <c r="A531" s="485"/>
      <c r="B531" s="485"/>
      <c r="C531" s="485"/>
      <c r="D531" s="485"/>
      <c r="E531" s="472" t="s">
        <v>395</v>
      </c>
      <c r="F531" s="485"/>
      <c r="G531" s="485"/>
      <c r="H531" s="486"/>
      <c r="I531" s="236"/>
      <c r="J531" s="236"/>
      <c r="K531" s="654"/>
      <c r="L531" s="654"/>
      <c r="M531" s="665"/>
      <c r="N531" s="336"/>
      <c r="O531" s="336"/>
      <c r="P531" s="336"/>
      <c r="Q531" s="336"/>
      <c r="R531" s="336"/>
      <c r="S531" s="336"/>
      <c r="T531" s="336"/>
      <c r="U531" s="336"/>
      <c r="V531" s="336"/>
      <c r="W531" s="336"/>
      <c r="X531" s="336"/>
      <c r="Y531" s="336"/>
      <c r="Z531" s="336"/>
      <c r="AA531" s="336"/>
      <c r="AB531" s="336"/>
      <c r="AC531" s="336"/>
      <c r="AD531" s="336"/>
      <c r="AE531" s="336"/>
      <c r="AF531" s="336"/>
      <c r="AG531" s="336"/>
      <c r="AH531" s="336"/>
      <c r="AI531" s="336"/>
      <c r="AJ531" s="336"/>
      <c r="AK531" s="336"/>
      <c r="AL531" s="336"/>
      <c r="AM531" s="336"/>
      <c r="AN531" s="336"/>
      <c r="AO531" s="336"/>
      <c r="AP531" s="336"/>
      <c r="AQ531" s="336"/>
      <c r="AR531" s="336"/>
      <c r="AS531" s="336"/>
      <c r="AT531" s="336"/>
      <c r="AU531" s="336"/>
      <c r="AV531" s="336"/>
      <c r="AW531" s="336"/>
      <c r="AX531" s="336"/>
      <c r="AY531" s="336"/>
      <c r="AZ531" s="336"/>
      <c r="BA531" s="336"/>
      <c r="BB531" s="336"/>
      <c r="BC531" s="336"/>
      <c r="BD531" s="336"/>
      <c r="BE531" s="336"/>
      <c r="BF531" s="336"/>
      <c r="BG531" s="336"/>
      <c r="BH531" s="336"/>
      <c r="BI531" s="336"/>
      <c r="BJ531" s="336"/>
      <c r="BK531" s="336"/>
      <c r="BL531" s="336"/>
      <c r="BM531" s="336"/>
      <c r="BN531" s="336"/>
      <c r="BO531" s="336"/>
      <c r="BP531" s="336"/>
      <c r="BQ531" s="336"/>
      <c r="BR531" s="336"/>
      <c r="BS531" s="336"/>
    </row>
    <row r="532" spans="1:71" s="46" customFormat="1" ht="13.5" customHeight="1">
      <c r="A532" s="485"/>
      <c r="B532" s="485"/>
      <c r="C532" s="485"/>
      <c r="D532" s="485"/>
      <c r="E532" s="485"/>
      <c r="F532" s="485"/>
      <c r="G532" s="485"/>
      <c r="H532" s="486"/>
      <c r="I532" s="236"/>
      <c r="J532" s="236"/>
      <c r="K532" s="654"/>
      <c r="L532" s="654"/>
      <c r="M532" s="665"/>
      <c r="N532" s="336"/>
      <c r="O532" s="336"/>
      <c r="P532" s="336"/>
      <c r="Q532" s="336"/>
      <c r="R532" s="336"/>
      <c r="S532" s="336"/>
      <c r="T532" s="336"/>
      <c r="U532" s="336"/>
      <c r="V532" s="336"/>
      <c r="W532" s="336"/>
      <c r="X532" s="336"/>
      <c r="Y532" s="336"/>
      <c r="Z532" s="336"/>
      <c r="AA532" s="336"/>
      <c r="AB532" s="336"/>
      <c r="AC532" s="336"/>
      <c r="AD532" s="336"/>
      <c r="AE532" s="336"/>
      <c r="AF532" s="336"/>
      <c r="AG532" s="336"/>
      <c r="AH532" s="336"/>
      <c r="AI532" s="336"/>
      <c r="AJ532" s="336"/>
      <c r="AK532" s="336"/>
      <c r="AL532" s="336"/>
      <c r="AM532" s="336"/>
      <c r="AN532" s="336"/>
      <c r="AO532" s="336"/>
      <c r="AP532" s="336"/>
      <c r="AQ532" s="336"/>
      <c r="AR532" s="336"/>
      <c r="AS532" s="336"/>
      <c r="AT532" s="336"/>
      <c r="AU532" s="336"/>
      <c r="AV532" s="336"/>
      <c r="AW532" s="336"/>
      <c r="AX532" s="336"/>
      <c r="AY532" s="336"/>
      <c r="AZ532" s="336"/>
      <c r="BA532" s="336"/>
      <c r="BB532" s="336"/>
      <c r="BC532" s="336"/>
      <c r="BD532" s="336"/>
      <c r="BE532" s="336"/>
      <c r="BF532" s="336"/>
      <c r="BG532" s="336"/>
      <c r="BH532" s="336"/>
      <c r="BI532" s="336"/>
      <c r="BJ532" s="336"/>
      <c r="BK532" s="336"/>
      <c r="BL532" s="336"/>
      <c r="BM532" s="336"/>
      <c r="BN532" s="336"/>
      <c r="BO532" s="336"/>
      <c r="BP532" s="336"/>
      <c r="BQ532" s="336"/>
      <c r="BR532" s="336"/>
      <c r="BS532" s="336"/>
    </row>
    <row r="533" spans="1:71" s="46" customFormat="1" ht="13.5" customHeight="1">
      <c r="A533" s="280"/>
      <c r="B533" s="280"/>
      <c r="C533" s="280"/>
      <c r="D533" s="465"/>
      <c r="E533" s="670"/>
      <c r="F533" s="47" t="s">
        <v>129</v>
      </c>
      <c r="G533" s="47"/>
      <c r="H533" s="48"/>
      <c r="K533" s="336"/>
      <c r="L533" s="336"/>
      <c r="M533" s="336"/>
      <c r="N533" s="336"/>
      <c r="O533" s="336"/>
      <c r="P533" s="336"/>
      <c r="Q533" s="336"/>
      <c r="R533" s="336"/>
      <c r="S533" s="336"/>
      <c r="T533" s="336"/>
      <c r="U533" s="336"/>
      <c r="V533" s="336"/>
      <c r="W533" s="336"/>
      <c r="X533" s="336"/>
      <c r="Y533" s="336"/>
      <c r="Z533" s="336"/>
      <c r="AA533" s="336"/>
      <c r="AB533" s="336"/>
      <c r="AC533" s="336"/>
      <c r="AD533" s="336"/>
      <c r="AE533" s="336"/>
      <c r="AF533" s="336"/>
      <c r="AG533" s="336"/>
      <c r="AH533" s="336"/>
      <c r="AI533" s="336"/>
      <c r="AJ533" s="336"/>
      <c r="AK533" s="336"/>
      <c r="AL533" s="336"/>
      <c r="AM533" s="336"/>
      <c r="AN533" s="336"/>
      <c r="AO533" s="336"/>
      <c r="AP533" s="336"/>
      <c r="AQ533" s="336"/>
      <c r="AR533" s="336"/>
      <c r="AS533" s="336"/>
      <c r="AT533" s="336"/>
      <c r="AU533" s="336"/>
      <c r="AV533" s="336"/>
      <c r="AW533" s="336"/>
      <c r="AX533" s="336"/>
      <c r="AY533" s="336"/>
      <c r="AZ533" s="336"/>
      <c r="BA533" s="336"/>
      <c r="BB533" s="336"/>
      <c r="BC533" s="336"/>
      <c r="BD533" s="336"/>
      <c r="BE533" s="336"/>
      <c r="BF533" s="336"/>
      <c r="BG533" s="336"/>
      <c r="BH533" s="336"/>
      <c r="BI533" s="336"/>
      <c r="BJ533" s="336"/>
      <c r="BK533" s="336"/>
      <c r="BL533" s="336"/>
      <c r="BM533" s="336"/>
      <c r="BN533" s="336"/>
      <c r="BO533" s="336"/>
      <c r="BP533" s="336"/>
      <c r="BQ533" s="336"/>
      <c r="BR533" s="336"/>
      <c r="BS533" s="336"/>
    </row>
    <row r="534" spans="1:71" s="46" customFormat="1" ht="13.5" customHeight="1">
      <c r="A534" s="280"/>
      <c r="B534" s="280"/>
      <c r="C534" s="280"/>
      <c r="D534" s="465"/>
      <c r="E534" s="670"/>
      <c r="F534" s="47" t="s">
        <v>121</v>
      </c>
      <c r="G534" s="47"/>
      <c r="H534" s="48"/>
      <c r="K534" s="336"/>
      <c r="L534" s="336"/>
      <c r="M534" s="336"/>
      <c r="N534" s="336"/>
      <c r="O534" s="336"/>
      <c r="P534" s="336"/>
      <c r="Q534" s="336"/>
      <c r="R534" s="336"/>
      <c r="S534" s="336"/>
      <c r="T534" s="336"/>
      <c r="U534" s="336"/>
      <c r="V534" s="336"/>
      <c r="W534" s="336"/>
      <c r="X534" s="336"/>
      <c r="Y534" s="336"/>
      <c r="Z534" s="336"/>
      <c r="AA534" s="336"/>
      <c r="AB534" s="336"/>
      <c r="AC534" s="336"/>
      <c r="AD534" s="336"/>
      <c r="AE534" s="336"/>
      <c r="AF534" s="336"/>
      <c r="AG534" s="336"/>
      <c r="AH534" s="336"/>
      <c r="AI534" s="336"/>
      <c r="AJ534" s="336"/>
      <c r="AK534" s="336"/>
      <c r="AL534" s="336"/>
      <c r="AM534" s="336"/>
      <c r="AN534" s="336"/>
      <c r="AO534" s="336"/>
      <c r="AP534" s="336"/>
      <c r="AQ534" s="336"/>
      <c r="AR534" s="336"/>
      <c r="AS534" s="336"/>
      <c r="AT534" s="336"/>
      <c r="AU534" s="336"/>
      <c r="AV534" s="336"/>
      <c r="AW534" s="336"/>
      <c r="AX534" s="336"/>
      <c r="AY534" s="336"/>
      <c r="AZ534" s="336"/>
      <c r="BA534" s="336"/>
      <c r="BB534" s="336"/>
      <c r="BC534" s="336"/>
      <c r="BD534" s="336"/>
      <c r="BE534" s="336"/>
      <c r="BF534" s="336"/>
      <c r="BG534" s="336"/>
      <c r="BH534" s="336"/>
      <c r="BI534" s="336"/>
      <c r="BJ534" s="336"/>
      <c r="BK534" s="336"/>
      <c r="BL534" s="336"/>
      <c r="BM534" s="336"/>
      <c r="BN534" s="336"/>
      <c r="BO534" s="336"/>
      <c r="BP534" s="336"/>
      <c r="BQ534" s="336"/>
      <c r="BR534" s="336"/>
      <c r="BS534" s="336"/>
    </row>
    <row r="535" spans="6:71" s="46" customFormat="1" ht="13.5" customHeight="1">
      <c r="F535" s="47" t="s">
        <v>407</v>
      </c>
      <c r="G535" s="47"/>
      <c r="H535" s="48"/>
      <c r="L535" s="243"/>
      <c r="M535" s="336"/>
      <c r="N535" s="336"/>
      <c r="O535" s="336"/>
      <c r="P535" s="336"/>
      <c r="Q535" s="336"/>
      <c r="R535" s="336"/>
      <c r="S535" s="336"/>
      <c r="T535" s="336"/>
      <c r="U535" s="336"/>
      <c r="V535" s="336"/>
      <c r="W535" s="336"/>
      <c r="X535" s="336"/>
      <c r="Y535" s="336"/>
      <c r="Z535" s="336"/>
      <c r="AA535" s="336"/>
      <c r="AB535" s="336"/>
      <c r="AC535" s="336"/>
      <c r="AD535" s="336"/>
      <c r="AE535" s="336"/>
      <c r="AF535" s="336"/>
      <c r="AG535" s="336"/>
      <c r="AH535" s="336"/>
      <c r="AI535" s="336"/>
      <c r="AJ535" s="336"/>
      <c r="AK535" s="336"/>
      <c r="AL535" s="336"/>
      <c r="AM535" s="336"/>
      <c r="AN535" s="336"/>
      <c r="AO535" s="336"/>
      <c r="AP535" s="336"/>
      <c r="AQ535" s="336"/>
      <c r="AR535" s="336"/>
      <c r="AS535" s="336"/>
      <c r="AT535" s="336"/>
      <c r="AU535" s="336"/>
      <c r="AV535" s="336"/>
      <c r="AW535" s="336"/>
      <c r="AX535" s="336"/>
      <c r="AY535" s="336"/>
      <c r="AZ535" s="336"/>
      <c r="BA535" s="336"/>
      <c r="BB535" s="336"/>
      <c r="BC535" s="336"/>
      <c r="BD535" s="336"/>
      <c r="BE535" s="336"/>
      <c r="BF535" s="336"/>
      <c r="BG535" s="336"/>
      <c r="BH535" s="336"/>
      <c r="BI535" s="336"/>
      <c r="BJ535" s="336"/>
      <c r="BK535" s="336"/>
      <c r="BL535" s="336"/>
      <c r="BM535" s="336"/>
      <c r="BN535" s="336"/>
      <c r="BO535" s="336"/>
      <c r="BP535" s="336"/>
      <c r="BQ535" s="336"/>
      <c r="BR535" s="336"/>
      <c r="BS535" s="336"/>
    </row>
    <row r="536" spans="8:71" s="46" customFormat="1" ht="13.5" customHeight="1">
      <c r="H536" s="243"/>
      <c r="L536" s="243"/>
      <c r="M536" s="336"/>
      <c r="N536" s="336"/>
      <c r="O536" s="336"/>
      <c r="P536" s="336"/>
      <c r="Q536" s="336"/>
      <c r="R536" s="336"/>
      <c r="S536" s="336"/>
      <c r="T536" s="336"/>
      <c r="U536" s="336"/>
      <c r="V536" s="336"/>
      <c r="W536" s="336"/>
      <c r="X536" s="336"/>
      <c r="Y536" s="336"/>
      <c r="Z536" s="336"/>
      <c r="AA536" s="336"/>
      <c r="AB536" s="336"/>
      <c r="AC536" s="336"/>
      <c r="AD536" s="336"/>
      <c r="AE536" s="336"/>
      <c r="AF536" s="336"/>
      <c r="AG536" s="336"/>
      <c r="AH536" s="336"/>
      <c r="AI536" s="336"/>
      <c r="AJ536" s="336"/>
      <c r="AK536" s="336"/>
      <c r="AL536" s="336"/>
      <c r="AM536" s="336"/>
      <c r="AN536" s="336"/>
      <c r="AO536" s="336"/>
      <c r="AP536" s="336"/>
      <c r="AQ536" s="336"/>
      <c r="AR536" s="336"/>
      <c r="AS536" s="336"/>
      <c r="AT536" s="336"/>
      <c r="AU536" s="336"/>
      <c r="AV536" s="336"/>
      <c r="AW536" s="336"/>
      <c r="AX536" s="336"/>
      <c r="AY536" s="336"/>
      <c r="AZ536" s="336"/>
      <c r="BA536" s="336"/>
      <c r="BB536" s="336"/>
      <c r="BC536" s="336"/>
      <c r="BD536" s="336"/>
      <c r="BE536" s="336"/>
      <c r="BF536" s="336"/>
      <c r="BG536" s="336"/>
      <c r="BH536" s="336"/>
      <c r="BI536" s="336"/>
      <c r="BJ536" s="336"/>
      <c r="BK536" s="336"/>
      <c r="BL536" s="336"/>
      <c r="BM536" s="336"/>
      <c r="BN536" s="336"/>
      <c r="BO536" s="336"/>
      <c r="BP536" s="336"/>
      <c r="BQ536" s="336"/>
      <c r="BR536" s="336"/>
      <c r="BS536" s="336"/>
    </row>
    <row r="537" spans="2:71" s="46" customFormat="1" ht="13.5" customHeight="1">
      <c r="B537" s="474" t="s">
        <v>132</v>
      </c>
      <c r="C537" s="244"/>
      <c r="D537" s="244"/>
      <c r="E537" s="244"/>
      <c r="F537" s="244"/>
      <c r="H537" s="243"/>
      <c r="K537" s="336"/>
      <c r="L537" s="336"/>
      <c r="M537" s="336"/>
      <c r="N537" s="336"/>
      <c r="O537" s="336"/>
      <c r="P537" s="336"/>
      <c r="Q537" s="336"/>
      <c r="R537" s="336"/>
      <c r="S537" s="336"/>
      <c r="T537" s="336"/>
      <c r="U537" s="336"/>
      <c r="V537" s="336"/>
      <c r="W537" s="336"/>
      <c r="X537" s="336"/>
      <c r="Y537" s="336"/>
      <c r="Z537" s="336"/>
      <c r="AA537" s="336"/>
      <c r="AB537" s="336"/>
      <c r="AC537" s="336"/>
      <c r="AD537" s="336"/>
      <c r="AE537" s="336"/>
      <c r="AF537" s="336"/>
      <c r="AG537" s="336"/>
      <c r="AH537" s="336"/>
      <c r="AI537" s="336"/>
      <c r="AJ537" s="336"/>
      <c r="AK537" s="336"/>
      <c r="AL537" s="336"/>
      <c r="AM537" s="336"/>
      <c r="AN537" s="336"/>
      <c r="AO537" s="336"/>
      <c r="AP537" s="336"/>
      <c r="AQ537" s="336"/>
      <c r="AR537" s="336"/>
      <c r="AS537" s="336"/>
      <c r="AT537" s="336"/>
      <c r="AU537" s="336"/>
      <c r="AV537" s="336"/>
      <c r="AW537" s="336"/>
      <c r="AX537" s="336"/>
      <c r="AY537" s="336"/>
      <c r="AZ537" s="336"/>
      <c r="BA537" s="336"/>
      <c r="BB537" s="336"/>
      <c r="BC537" s="336"/>
      <c r="BD537" s="336"/>
      <c r="BE537" s="336"/>
      <c r="BF537" s="336"/>
      <c r="BG537" s="336"/>
      <c r="BH537" s="336"/>
      <c r="BI537" s="336"/>
      <c r="BJ537" s="336"/>
      <c r="BK537" s="336"/>
      <c r="BL537" s="336"/>
      <c r="BM537" s="336"/>
      <c r="BN537" s="336"/>
      <c r="BO537" s="336"/>
      <c r="BP537" s="336"/>
      <c r="BQ537" s="336"/>
      <c r="BR537" s="336"/>
      <c r="BS537" s="336"/>
    </row>
    <row r="538" spans="2:71" s="46" customFormat="1" ht="13.5" customHeight="1">
      <c r="B538" s="244" t="s">
        <v>131</v>
      </c>
      <c r="C538" s="244"/>
      <c r="D538" s="244"/>
      <c r="E538" s="244"/>
      <c r="F538" s="244"/>
      <c r="H538" s="243"/>
      <c r="K538" s="336"/>
      <c r="L538" s="336"/>
      <c r="M538" s="336"/>
      <c r="N538" s="336"/>
      <c r="O538" s="336"/>
      <c r="P538" s="336"/>
      <c r="Q538" s="336"/>
      <c r="R538" s="336"/>
      <c r="S538" s="336"/>
      <c r="T538" s="336"/>
      <c r="U538" s="336"/>
      <c r="V538" s="336"/>
      <c r="W538" s="336"/>
      <c r="X538" s="336"/>
      <c r="Y538" s="336"/>
      <c r="Z538" s="336"/>
      <c r="AA538" s="336"/>
      <c r="AB538" s="336"/>
      <c r="AC538" s="336"/>
      <c r="AD538" s="336"/>
      <c r="AE538" s="336"/>
      <c r="AF538" s="336"/>
      <c r="AG538" s="336"/>
      <c r="AH538" s="336"/>
      <c r="AI538" s="336"/>
      <c r="AJ538" s="336"/>
      <c r="AK538" s="336"/>
      <c r="AL538" s="336"/>
      <c r="AM538" s="336"/>
      <c r="AN538" s="336"/>
      <c r="AO538" s="336"/>
      <c r="AP538" s="336"/>
      <c r="AQ538" s="336"/>
      <c r="AR538" s="336"/>
      <c r="AS538" s="336"/>
      <c r="AT538" s="336"/>
      <c r="AU538" s="336"/>
      <c r="AV538" s="336"/>
      <c r="AW538" s="336"/>
      <c r="AX538" s="336"/>
      <c r="AY538" s="336"/>
      <c r="AZ538" s="336"/>
      <c r="BA538" s="336"/>
      <c r="BB538" s="336"/>
      <c r="BC538" s="336"/>
      <c r="BD538" s="336"/>
      <c r="BE538" s="336"/>
      <c r="BF538" s="336"/>
      <c r="BG538" s="336"/>
      <c r="BH538" s="336"/>
      <c r="BI538" s="336"/>
      <c r="BJ538" s="336"/>
      <c r="BK538" s="336"/>
      <c r="BL538" s="336"/>
      <c r="BM538" s="336"/>
      <c r="BN538" s="336"/>
      <c r="BO538" s="336"/>
      <c r="BP538" s="336"/>
      <c r="BQ538" s="336"/>
      <c r="BR538" s="336"/>
      <c r="BS538" s="336"/>
    </row>
    <row r="539" spans="2:71" s="46" customFormat="1" ht="13.5" customHeight="1">
      <c r="B539" s="244" t="s">
        <v>130</v>
      </c>
      <c r="C539" s="244"/>
      <c r="D539" s="244"/>
      <c r="E539" s="244"/>
      <c r="F539" s="244"/>
      <c r="G539" s="479" t="s">
        <v>260</v>
      </c>
      <c r="H539" s="243"/>
      <c r="K539" s="336"/>
      <c r="L539" s="336"/>
      <c r="M539" s="336"/>
      <c r="N539" s="336"/>
      <c r="O539" s="336"/>
      <c r="P539" s="336"/>
      <c r="Q539" s="336"/>
      <c r="R539" s="336"/>
      <c r="S539" s="336"/>
      <c r="T539" s="336"/>
      <c r="U539" s="336"/>
      <c r="V539" s="336"/>
      <c r="W539" s="336"/>
      <c r="X539" s="336"/>
      <c r="Y539" s="336"/>
      <c r="Z539" s="336"/>
      <c r="AA539" s="336"/>
      <c r="AB539" s="336"/>
      <c r="AC539" s="336"/>
      <c r="AD539" s="336"/>
      <c r="AE539" s="336"/>
      <c r="AF539" s="336"/>
      <c r="AG539" s="336"/>
      <c r="AH539" s="336"/>
      <c r="AI539" s="336"/>
      <c r="AJ539" s="336"/>
      <c r="AK539" s="336"/>
      <c r="AL539" s="336"/>
      <c r="AM539" s="336"/>
      <c r="AN539" s="336"/>
      <c r="AO539" s="336"/>
      <c r="AP539" s="336"/>
      <c r="AQ539" s="336"/>
      <c r="AR539" s="336"/>
      <c r="AS539" s="336"/>
      <c r="AT539" s="336"/>
      <c r="AU539" s="336"/>
      <c r="AV539" s="336"/>
      <c r="AW539" s="336"/>
      <c r="AX539" s="336"/>
      <c r="AY539" s="336"/>
      <c r="AZ539" s="336"/>
      <c r="BA539" s="336"/>
      <c r="BB539" s="336"/>
      <c r="BC539" s="336"/>
      <c r="BD539" s="336"/>
      <c r="BE539" s="336"/>
      <c r="BF539" s="336"/>
      <c r="BG539" s="336"/>
      <c r="BH539" s="336"/>
      <c r="BI539" s="336"/>
      <c r="BJ539" s="336"/>
      <c r="BK539" s="336"/>
      <c r="BL539" s="336"/>
      <c r="BM539" s="336"/>
      <c r="BN539" s="336"/>
      <c r="BO539" s="336"/>
      <c r="BP539" s="336"/>
      <c r="BQ539" s="336"/>
      <c r="BR539" s="336"/>
      <c r="BS539" s="336"/>
    </row>
    <row r="540" spans="1:71" s="46" customFormat="1" ht="13.5" customHeight="1">
      <c r="A540" s="52" t="s">
        <v>0</v>
      </c>
      <c r="B540" s="53" t="s">
        <v>1</v>
      </c>
      <c r="C540" s="52" t="s">
        <v>2</v>
      </c>
      <c r="D540" s="53" t="s">
        <v>3</v>
      </c>
      <c r="E540" s="54" t="s">
        <v>165</v>
      </c>
      <c r="F540" s="53" t="s">
        <v>166</v>
      </c>
      <c r="G540" s="55" t="s">
        <v>164</v>
      </c>
      <c r="H540" s="56" t="s">
        <v>173</v>
      </c>
      <c r="I540" s="519"/>
      <c r="J540" s="519"/>
      <c r="K540" s="651"/>
      <c r="L540" s="643"/>
      <c r="M540" s="336"/>
      <c r="N540" s="336"/>
      <c r="O540" s="336"/>
      <c r="P540" s="336"/>
      <c r="Q540" s="336"/>
      <c r="R540" s="336"/>
      <c r="S540" s="336"/>
      <c r="T540" s="336"/>
      <c r="U540" s="336"/>
      <c r="V540" s="336"/>
      <c r="W540" s="336"/>
      <c r="X540" s="336"/>
      <c r="Y540" s="336"/>
      <c r="Z540" s="336"/>
      <c r="AA540" s="336"/>
      <c r="AB540" s="336"/>
      <c r="AC540" s="336"/>
      <c r="AD540" s="336"/>
      <c r="AE540" s="336"/>
      <c r="AF540" s="336"/>
      <c r="AG540" s="336"/>
      <c r="AH540" s="336"/>
      <c r="AI540" s="336"/>
      <c r="AJ540" s="336"/>
      <c r="AK540" s="336"/>
      <c r="AL540" s="336"/>
      <c r="AM540" s="336"/>
      <c r="AN540" s="336"/>
      <c r="AO540" s="336"/>
      <c r="AP540" s="336"/>
      <c r="AQ540" s="336"/>
      <c r="AR540" s="336"/>
      <c r="AS540" s="336"/>
      <c r="AT540" s="336"/>
      <c r="AU540" s="336"/>
      <c r="AV540" s="336"/>
      <c r="AW540" s="336"/>
      <c r="AX540" s="336"/>
      <c r="AY540" s="336"/>
      <c r="AZ540" s="336"/>
      <c r="BA540" s="336"/>
      <c r="BB540" s="336"/>
      <c r="BC540" s="336"/>
      <c r="BD540" s="336"/>
      <c r="BE540" s="336"/>
      <c r="BF540" s="336"/>
      <c r="BG540" s="336"/>
      <c r="BH540" s="336"/>
      <c r="BI540" s="336"/>
      <c r="BJ540" s="336"/>
      <c r="BK540" s="336"/>
      <c r="BL540" s="336"/>
      <c r="BM540" s="336"/>
      <c r="BN540" s="336"/>
      <c r="BO540" s="336"/>
      <c r="BP540" s="336"/>
      <c r="BQ540" s="336"/>
      <c r="BR540" s="336"/>
      <c r="BS540" s="336"/>
    </row>
    <row r="541" spans="1:71" s="46" customFormat="1" ht="13.5" customHeight="1">
      <c r="A541" s="57"/>
      <c r="B541" s="58"/>
      <c r="C541" s="57"/>
      <c r="D541" s="59"/>
      <c r="E541" s="57" t="s">
        <v>152</v>
      </c>
      <c r="F541" s="58" t="s">
        <v>167</v>
      </c>
      <c r="G541" s="60" t="s">
        <v>408</v>
      </c>
      <c r="H541" s="61" t="s">
        <v>171</v>
      </c>
      <c r="I541" s="651"/>
      <c r="J541" s="651"/>
      <c r="K541" s="651"/>
      <c r="L541" s="652"/>
      <c r="M541" s="336"/>
      <c r="N541" s="336"/>
      <c r="O541" s="336"/>
      <c r="P541" s="336"/>
      <c r="Q541" s="336"/>
      <c r="R541" s="336"/>
      <c r="S541" s="336"/>
      <c r="T541" s="336"/>
      <c r="U541" s="336"/>
      <c r="V541" s="336"/>
      <c r="W541" s="336"/>
      <c r="X541" s="336"/>
      <c r="Y541" s="336"/>
      <c r="Z541" s="336"/>
      <c r="AA541" s="336"/>
      <c r="AB541" s="336"/>
      <c r="AC541" s="336"/>
      <c r="AD541" s="336"/>
      <c r="AE541" s="336"/>
      <c r="AF541" s="336"/>
      <c r="AG541" s="336"/>
      <c r="AH541" s="336"/>
      <c r="AI541" s="336"/>
      <c r="AJ541" s="336"/>
      <c r="AK541" s="336"/>
      <c r="AL541" s="336"/>
      <c r="AM541" s="336"/>
      <c r="AN541" s="336"/>
      <c r="AO541" s="336"/>
      <c r="AP541" s="336"/>
      <c r="AQ541" s="336"/>
      <c r="AR541" s="336"/>
      <c r="AS541" s="336"/>
      <c r="AT541" s="336"/>
      <c r="AU541" s="336"/>
      <c r="AV541" s="336"/>
      <c r="AW541" s="336"/>
      <c r="AX541" s="336"/>
      <c r="AY541" s="336"/>
      <c r="AZ541" s="336"/>
      <c r="BA541" s="336"/>
      <c r="BB541" s="336"/>
      <c r="BC541" s="336"/>
      <c r="BD541" s="336"/>
      <c r="BE541" s="336"/>
      <c r="BF541" s="336"/>
      <c r="BG541" s="336"/>
      <c r="BH541" s="336"/>
      <c r="BI541" s="336"/>
      <c r="BJ541" s="336"/>
      <c r="BK541" s="336"/>
      <c r="BL541" s="336"/>
      <c r="BM541" s="336"/>
      <c r="BN541" s="336"/>
      <c r="BO541" s="336"/>
      <c r="BP541" s="336"/>
      <c r="BQ541" s="336"/>
      <c r="BR541" s="336"/>
      <c r="BS541" s="336"/>
    </row>
    <row r="542" spans="1:71" s="46" customFormat="1" ht="13.5" customHeight="1">
      <c r="A542" s="62">
        <v>1</v>
      </c>
      <c r="B542" s="62">
        <v>2</v>
      </c>
      <c r="C542" s="62">
        <v>3</v>
      </c>
      <c r="D542" s="62">
        <v>4</v>
      </c>
      <c r="E542" s="62">
        <v>5</v>
      </c>
      <c r="F542" s="62">
        <v>6</v>
      </c>
      <c r="G542" s="63">
        <v>7</v>
      </c>
      <c r="H542" s="64">
        <v>8</v>
      </c>
      <c r="I542" s="651"/>
      <c r="J542" s="651"/>
      <c r="K542" s="651"/>
      <c r="L542" s="651"/>
      <c r="M542" s="336"/>
      <c r="N542" s="336"/>
      <c r="O542" s="336"/>
      <c r="P542" s="336"/>
      <c r="Q542" s="336"/>
      <c r="R542" s="336"/>
      <c r="S542" s="336"/>
      <c r="T542" s="336"/>
      <c r="U542" s="336"/>
      <c r="V542" s="336"/>
      <c r="W542" s="336"/>
      <c r="X542" s="336"/>
      <c r="Y542" s="336"/>
      <c r="Z542" s="336"/>
      <c r="AA542" s="336"/>
      <c r="AB542" s="336"/>
      <c r="AC542" s="336"/>
      <c r="AD542" s="336"/>
      <c r="AE542" s="336"/>
      <c r="AF542" s="336"/>
      <c r="AG542" s="336"/>
      <c r="AH542" s="336"/>
      <c r="AI542" s="336"/>
      <c r="AJ542" s="336"/>
      <c r="AK542" s="336"/>
      <c r="AL542" s="336"/>
      <c r="AM542" s="336"/>
      <c r="AN542" s="336"/>
      <c r="AO542" s="336"/>
      <c r="AP542" s="336"/>
      <c r="AQ542" s="336"/>
      <c r="AR542" s="336"/>
      <c r="AS542" s="336"/>
      <c r="AT542" s="336"/>
      <c r="AU542" s="336"/>
      <c r="AV542" s="336"/>
      <c r="AW542" s="336"/>
      <c r="AX542" s="336"/>
      <c r="AY542" s="336"/>
      <c r="AZ542" s="336"/>
      <c r="BA542" s="336"/>
      <c r="BB542" s="336"/>
      <c r="BC542" s="336"/>
      <c r="BD542" s="336"/>
      <c r="BE542" s="336"/>
      <c r="BF542" s="336"/>
      <c r="BG542" s="336"/>
      <c r="BH542" s="336"/>
      <c r="BI542" s="336"/>
      <c r="BJ542" s="336"/>
      <c r="BK542" s="336"/>
      <c r="BL542" s="336"/>
      <c r="BM542" s="336"/>
      <c r="BN542" s="336"/>
      <c r="BO542" s="336"/>
      <c r="BP542" s="336"/>
      <c r="BQ542" s="336"/>
      <c r="BR542" s="336"/>
      <c r="BS542" s="336"/>
    </row>
    <row r="543" spans="1:71" s="46" customFormat="1" ht="13.5" customHeight="1">
      <c r="A543" s="521">
        <v>750</v>
      </c>
      <c r="B543" s="521"/>
      <c r="C543" s="521"/>
      <c r="D543" s="564" t="s">
        <v>16</v>
      </c>
      <c r="E543" s="327">
        <v>500</v>
      </c>
      <c r="F543" s="327">
        <v>500</v>
      </c>
      <c r="G543" s="313">
        <f>G544</f>
        <v>0</v>
      </c>
      <c r="H543" s="313">
        <v>0</v>
      </c>
      <c r="I543" s="233"/>
      <c r="J543" s="234"/>
      <c r="K543" s="45"/>
      <c r="L543" s="45"/>
      <c r="M543" s="336"/>
      <c r="N543" s="336"/>
      <c r="O543" s="336"/>
      <c r="P543" s="336"/>
      <c r="Q543" s="336"/>
      <c r="R543" s="336"/>
      <c r="S543" s="336"/>
      <c r="T543" s="336"/>
      <c r="U543" s="336"/>
      <c r="V543" s="336"/>
      <c r="W543" s="336"/>
      <c r="X543" s="336"/>
      <c r="Y543" s="336"/>
      <c r="Z543" s="336"/>
      <c r="AA543" s="336"/>
      <c r="AB543" s="336"/>
      <c r="AC543" s="336"/>
      <c r="AD543" s="336"/>
      <c r="AE543" s="336"/>
      <c r="AF543" s="336"/>
      <c r="AG543" s="336"/>
      <c r="AH543" s="336"/>
      <c r="AI543" s="336"/>
      <c r="AJ543" s="336"/>
      <c r="AK543" s="336"/>
      <c r="AL543" s="336"/>
      <c r="AM543" s="336"/>
      <c r="AN543" s="336"/>
      <c r="AO543" s="336"/>
      <c r="AP543" s="336"/>
      <c r="AQ543" s="336"/>
      <c r="AR543" s="336"/>
      <c r="AS543" s="336"/>
      <c r="AT543" s="336"/>
      <c r="AU543" s="336"/>
      <c r="AV543" s="336"/>
      <c r="AW543" s="336"/>
      <c r="AX543" s="336"/>
      <c r="AY543" s="336"/>
      <c r="AZ543" s="336"/>
      <c r="BA543" s="336"/>
      <c r="BB543" s="336"/>
      <c r="BC543" s="336"/>
      <c r="BD543" s="336"/>
      <c r="BE543" s="336"/>
      <c r="BF543" s="336"/>
      <c r="BG543" s="336"/>
      <c r="BH543" s="336"/>
      <c r="BI543" s="336"/>
      <c r="BJ543" s="336"/>
      <c r="BK543" s="336"/>
      <c r="BL543" s="336"/>
      <c r="BM543" s="336"/>
      <c r="BN543" s="336"/>
      <c r="BO543" s="336"/>
      <c r="BP543" s="336"/>
      <c r="BQ543" s="336"/>
      <c r="BR543" s="336"/>
      <c r="BS543" s="336"/>
    </row>
    <row r="544" spans="1:71" s="46" customFormat="1" ht="13.5" customHeight="1">
      <c r="A544" s="165"/>
      <c r="B544" s="194">
        <v>75045</v>
      </c>
      <c r="C544" s="170"/>
      <c r="D544" s="225" t="s">
        <v>199</v>
      </c>
      <c r="E544" s="67"/>
      <c r="F544" s="69"/>
      <c r="G544" s="70">
        <f>G547</f>
        <v>0</v>
      </c>
      <c r="H544" s="70">
        <v>0</v>
      </c>
      <c r="I544" s="233"/>
      <c r="J544" s="234"/>
      <c r="K544" s="45"/>
      <c r="L544" s="45"/>
      <c r="M544" s="336"/>
      <c r="N544" s="336"/>
      <c r="O544" s="336"/>
      <c r="P544" s="336"/>
      <c r="Q544" s="336"/>
      <c r="R544" s="336"/>
      <c r="S544" s="336"/>
      <c r="T544" s="336"/>
      <c r="U544" s="336"/>
      <c r="V544" s="336"/>
      <c r="W544" s="336"/>
      <c r="X544" s="336"/>
      <c r="Y544" s="336"/>
      <c r="Z544" s="336"/>
      <c r="AA544" s="336"/>
      <c r="AB544" s="336"/>
      <c r="AC544" s="336"/>
      <c r="AD544" s="336"/>
      <c r="AE544" s="336"/>
      <c r="AF544" s="336"/>
      <c r="AG544" s="336"/>
      <c r="AH544" s="336"/>
      <c r="AI544" s="336"/>
      <c r="AJ544" s="336"/>
      <c r="AK544" s="336"/>
      <c r="AL544" s="336"/>
      <c r="AM544" s="336"/>
      <c r="AN544" s="336"/>
      <c r="AO544" s="336"/>
      <c r="AP544" s="336"/>
      <c r="AQ544" s="336"/>
      <c r="AR544" s="336"/>
      <c r="AS544" s="336"/>
      <c r="AT544" s="336"/>
      <c r="AU544" s="336"/>
      <c r="AV544" s="336"/>
      <c r="AW544" s="336"/>
      <c r="AX544" s="336"/>
      <c r="AY544" s="336"/>
      <c r="AZ544" s="336"/>
      <c r="BA544" s="336"/>
      <c r="BB544" s="336"/>
      <c r="BC544" s="336"/>
      <c r="BD544" s="336"/>
      <c r="BE544" s="336"/>
      <c r="BF544" s="336"/>
      <c r="BG544" s="336"/>
      <c r="BH544" s="336"/>
      <c r="BI544" s="336"/>
      <c r="BJ544" s="336"/>
      <c r="BK544" s="336"/>
      <c r="BL544" s="336"/>
      <c r="BM544" s="336"/>
      <c r="BN544" s="336"/>
      <c r="BO544" s="336"/>
      <c r="BP544" s="336"/>
      <c r="BQ544" s="336"/>
      <c r="BR544" s="336"/>
      <c r="BS544" s="336"/>
    </row>
    <row r="545" spans="1:71" s="46" customFormat="1" ht="13.5" customHeight="1">
      <c r="A545" s="165"/>
      <c r="B545" s="181"/>
      <c r="C545" s="116">
        <v>2120</v>
      </c>
      <c r="D545" s="74" t="s">
        <v>8</v>
      </c>
      <c r="E545" s="284"/>
      <c r="F545" s="284"/>
      <c r="G545" s="76"/>
      <c r="H545" s="76"/>
      <c r="I545" s="233"/>
      <c r="J545" s="234"/>
      <c r="K545" s="45"/>
      <c r="L545" s="45"/>
      <c r="M545" s="336"/>
      <c r="N545" s="336"/>
      <c r="O545" s="336"/>
      <c r="P545" s="336"/>
      <c r="Q545" s="336"/>
      <c r="R545" s="336"/>
      <c r="S545" s="336"/>
      <c r="T545" s="336"/>
      <c r="U545" s="336"/>
      <c r="V545" s="336"/>
      <c r="W545" s="336"/>
      <c r="X545" s="336"/>
      <c r="Y545" s="336"/>
      <c r="Z545" s="336"/>
      <c r="AA545" s="336"/>
      <c r="AB545" s="336"/>
      <c r="AC545" s="336"/>
      <c r="AD545" s="336"/>
      <c r="AE545" s="336"/>
      <c r="AF545" s="336"/>
      <c r="AG545" s="336"/>
      <c r="AH545" s="336"/>
      <c r="AI545" s="336"/>
      <c r="AJ545" s="336"/>
      <c r="AK545" s="336"/>
      <c r="AL545" s="336"/>
      <c r="AM545" s="336"/>
      <c r="AN545" s="336"/>
      <c r="AO545" s="336"/>
      <c r="AP545" s="336"/>
      <c r="AQ545" s="336"/>
      <c r="AR545" s="336"/>
      <c r="AS545" s="336"/>
      <c r="AT545" s="336"/>
      <c r="AU545" s="336"/>
      <c r="AV545" s="336"/>
      <c r="AW545" s="336"/>
      <c r="AX545" s="336"/>
      <c r="AY545" s="336"/>
      <c r="AZ545" s="336"/>
      <c r="BA545" s="336"/>
      <c r="BB545" s="336"/>
      <c r="BC545" s="336"/>
      <c r="BD545" s="336"/>
      <c r="BE545" s="336"/>
      <c r="BF545" s="336"/>
      <c r="BG545" s="336"/>
      <c r="BH545" s="336"/>
      <c r="BI545" s="336"/>
      <c r="BJ545" s="336"/>
      <c r="BK545" s="336"/>
      <c r="BL545" s="336"/>
      <c r="BM545" s="336"/>
      <c r="BN545" s="336"/>
      <c r="BO545" s="336"/>
      <c r="BP545" s="336"/>
      <c r="BQ545" s="336"/>
      <c r="BR545" s="336"/>
      <c r="BS545" s="336"/>
    </row>
    <row r="546" spans="1:71" s="46" customFormat="1" ht="13.5" customHeight="1">
      <c r="A546" s="165"/>
      <c r="B546" s="181"/>
      <c r="C546" s="116"/>
      <c r="D546" s="74" t="s">
        <v>122</v>
      </c>
      <c r="E546" s="284"/>
      <c r="F546" s="284"/>
      <c r="G546" s="76"/>
      <c r="H546" s="76"/>
      <c r="I546" s="233"/>
      <c r="J546" s="234"/>
      <c r="K546" s="45"/>
      <c r="L546" s="45"/>
      <c r="M546" s="336"/>
      <c r="N546" s="336"/>
      <c r="O546" s="336"/>
      <c r="P546" s="336"/>
      <c r="Q546" s="336"/>
      <c r="R546" s="336"/>
      <c r="S546" s="336"/>
      <c r="T546" s="336"/>
      <c r="U546" s="336"/>
      <c r="V546" s="336"/>
      <c r="W546" s="336"/>
      <c r="X546" s="336"/>
      <c r="Y546" s="336"/>
      <c r="Z546" s="336"/>
      <c r="AA546" s="336"/>
      <c r="AB546" s="336"/>
      <c r="AC546" s="336"/>
      <c r="AD546" s="336"/>
      <c r="AE546" s="336"/>
      <c r="AF546" s="336"/>
      <c r="AG546" s="336"/>
      <c r="AH546" s="336"/>
      <c r="AI546" s="336"/>
      <c r="AJ546" s="336"/>
      <c r="AK546" s="336"/>
      <c r="AL546" s="336"/>
      <c r="AM546" s="336"/>
      <c r="AN546" s="336"/>
      <c r="AO546" s="336"/>
      <c r="AP546" s="336"/>
      <c r="AQ546" s="336"/>
      <c r="AR546" s="336"/>
      <c r="AS546" s="336"/>
      <c r="AT546" s="336"/>
      <c r="AU546" s="336"/>
      <c r="AV546" s="336"/>
      <c r="AW546" s="336"/>
      <c r="AX546" s="336"/>
      <c r="AY546" s="336"/>
      <c r="AZ546" s="336"/>
      <c r="BA546" s="336"/>
      <c r="BB546" s="336"/>
      <c r="BC546" s="336"/>
      <c r="BD546" s="336"/>
      <c r="BE546" s="336"/>
      <c r="BF546" s="336"/>
      <c r="BG546" s="336"/>
      <c r="BH546" s="336"/>
      <c r="BI546" s="336"/>
      <c r="BJ546" s="336"/>
      <c r="BK546" s="336"/>
      <c r="BL546" s="336"/>
      <c r="BM546" s="336"/>
      <c r="BN546" s="336"/>
      <c r="BO546" s="336"/>
      <c r="BP546" s="336"/>
      <c r="BQ546" s="336"/>
      <c r="BR546" s="336"/>
      <c r="BS546" s="336"/>
    </row>
    <row r="547" spans="1:71" s="46" customFormat="1" ht="13.5" customHeight="1">
      <c r="A547" s="165"/>
      <c r="B547" s="181"/>
      <c r="C547" s="132"/>
      <c r="D547" s="79" t="s">
        <v>123</v>
      </c>
      <c r="E547" s="284"/>
      <c r="F547" s="284"/>
      <c r="G547" s="76">
        <v>0</v>
      </c>
      <c r="H547" s="76">
        <v>0</v>
      </c>
      <c r="I547" s="233"/>
      <c r="J547" s="234"/>
      <c r="K547" s="45"/>
      <c r="L547" s="45"/>
      <c r="M547" s="336"/>
      <c r="N547" s="336"/>
      <c r="O547" s="336"/>
      <c r="P547" s="336"/>
      <c r="Q547" s="336"/>
      <c r="R547" s="336"/>
      <c r="S547" s="336"/>
      <c r="T547" s="336"/>
      <c r="U547" s="336"/>
      <c r="V547" s="336"/>
      <c r="W547" s="336"/>
      <c r="X547" s="336"/>
      <c r="Y547" s="336"/>
      <c r="Z547" s="336"/>
      <c r="AA547" s="336"/>
      <c r="AB547" s="336"/>
      <c r="AC547" s="336"/>
      <c r="AD547" s="336"/>
      <c r="AE547" s="336"/>
      <c r="AF547" s="336"/>
      <c r="AG547" s="336"/>
      <c r="AH547" s="336"/>
      <c r="AI547" s="336"/>
      <c r="AJ547" s="336"/>
      <c r="AK547" s="336"/>
      <c r="AL547" s="336"/>
      <c r="AM547" s="336"/>
      <c r="AN547" s="336"/>
      <c r="AO547" s="336"/>
      <c r="AP547" s="336"/>
      <c r="AQ547" s="336"/>
      <c r="AR547" s="336"/>
      <c r="AS547" s="336"/>
      <c r="AT547" s="336"/>
      <c r="AU547" s="336"/>
      <c r="AV547" s="336"/>
      <c r="AW547" s="336"/>
      <c r="AX547" s="336"/>
      <c r="AY547" s="336"/>
      <c r="AZ547" s="336"/>
      <c r="BA547" s="336"/>
      <c r="BB547" s="336"/>
      <c r="BC547" s="336"/>
      <c r="BD547" s="336"/>
      <c r="BE547" s="336"/>
      <c r="BF547" s="336"/>
      <c r="BG547" s="336"/>
      <c r="BH547" s="336"/>
      <c r="BI547" s="336"/>
      <c r="BJ547" s="336"/>
      <c r="BK547" s="336"/>
      <c r="BL547" s="336"/>
      <c r="BM547" s="336"/>
      <c r="BN547" s="336"/>
      <c r="BO547" s="336"/>
      <c r="BP547" s="336"/>
      <c r="BQ547" s="336"/>
      <c r="BR547" s="336"/>
      <c r="BS547" s="336"/>
    </row>
    <row r="548" spans="1:71" s="46" customFormat="1" ht="13.5" customHeight="1">
      <c r="A548" s="522"/>
      <c r="B548" s="523"/>
      <c r="C548" s="524"/>
      <c r="D548" s="521" t="s">
        <v>103</v>
      </c>
      <c r="E548" s="310">
        <f>E543</f>
        <v>500</v>
      </c>
      <c r="F548" s="310">
        <v>500</v>
      </c>
      <c r="G548" s="313">
        <f>G543</f>
        <v>0</v>
      </c>
      <c r="H548" s="313">
        <v>0</v>
      </c>
      <c r="I548" s="463"/>
      <c r="J548" s="236"/>
      <c r="K548" s="654"/>
      <c r="L548" s="654"/>
      <c r="M548" s="336"/>
      <c r="N548" s="336"/>
      <c r="O548" s="336"/>
      <c r="P548" s="336"/>
      <c r="Q548" s="336"/>
      <c r="R548" s="336"/>
      <c r="S548" s="336"/>
      <c r="T548" s="336"/>
      <c r="U548" s="336"/>
      <c r="V548" s="336"/>
      <c r="W548" s="336"/>
      <c r="X548" s="336"/>
      <c r="Y548" s="336"/>
      <c r="Z548" s="336"/>
      <c r="AA548" s="336"/>
      <c r="AB548" s="336"/>
      <c r="AC548" s="336"/>
      <c r="AD548" s="336"/>
      <c r="AE548" s="336"/>
      <c r="AF548" s="336"/>
      <c r="AG548" s="336"/>
      <c r="AH548" s="336"/>
      <c r="AI548" s="336"/>
      <c r="AJ548" s="336"/>
      <c r="AK548" s="336"/>
      <c r="AL548" s="336"/>
      <c r="AM548" s="336"/>
      <c r="AN548" s="336"/>
      <c r="AO548" s="336"/>
      <c r="AP548" s="336"/>
      <c r="AQ548" s="336"/>
      <c r="AR548" s="336"/>
      <c r="AS548" s="336"/>
      <c r="AT548" s="336"/>
      <c r="AU548" s="336"/>
      <c r="AV548" s="336"/>
      <c r="AW548" s="336"/>
      <c r="AX548" s="336"/>
      <c r="AY548" s="336"/>
      <c r="AZ548" s="336"/>
      <c r="BA548" s="336"/>
      <c r="BB548" s="336"/>
      <c r="BC548" s="336"/>
      <c r="BD548" s="336"/>
      <c r="BE548" s="336"/>
      <c r="BF548" s="336"/>
      <c r="BG548" s="336"/>
      <c r="BH548" s="336"/>
      <c r="BI548" s="336"/>
      <c r="BJ548" s="336"/>
      <c r="BK548" s="336"/>
      <c r="BL548" s="336"/>
      <c r="BM548" s="336"/>
      <c r="BN548" s="336"/>
      <c r="BO548" s="336"/>
      <c r="BP548" s="336"/>
      <c r="BQ548" s="336"/>
      <c r="BR548" s="336"/>
      <c r="BS548" s="336"/>
    </row>
    <row r="549" spans="1:71" s="46" customFormat="1" ht="13.5" customHeight="1">
      <c r="A549" s="550"/>
      <c r="B549" s="540"/>
      <c r="C549" s="524"/>
      <c r="D549" s="593" t="s">
        <v>169</v>
      </c>
      <c r="E549" s="310">
        <v>0</v>
      </c>
      <c r="F549" s="310">
        <v>0</v>
      </c>
      <c r="G549" s="310">
        <v>0</v>
      </c>
      <c r="H549" s="310">
        <v>0</v>
      </c>
      <c r="I549" s="236"/>
      <c r="J549" s="236"/>
      <c r="K549" s="654"/>
      <c r="L549" s="654"/>
      <c r="M549" s="336"/>
      <c r="N549" s="336"/>
      <c r="O549" s="336"/>
      <c r="P549" s="336"/>
      <c r="Q549" s="336"/>
      <c r="R549" s="336"/>
      <c r="S549" s="336"/>
      <c r="T549" s="336"/>
      <c r="U549" s="336"/>
      <c r="V549" s="336"/>
      <c r="W549" s="336"/>
      <c r="X549" s="336"/>
      <c r="Y549" s="336"/>
      <c r="Z549" s="336"/>
      <c r="AA549" s="336"/>
      <c r="AB549" s="336"/>
      <c r="AC549" s="336"/>
      <c r="AD549" s="336"/>
      <c r="AE549" s="336"/>
      <c r="AF549" s="336"/>
      <c r="AG549" s="336"/>
      <c r="AH549" s="336"/>
      <c r="AI549" s="336"/>
      <c r="AJ549" s="336"/>
      <c r="AK549" s="336"/>
      <c r="AL549" s="336"/>
      <c r="AM549" s="336"/>
      <c r="AN549" s="336"/>
      <c r="AO549" s="336"/>
      <c r="AP549" s="336"/>
      <c r="AQ549" s="336"/>
      <c r="AR549" s="336"/>
      <c r="AS549" s="336"/>
      <c r="AT549" s="336"/>
      <c r="AU549" s="336"/>
      <c r="AV549" s="336"/>
      <c r="AW549" s="336"/>
      <c r="AX549" s="336"/>
      <c r="AY549" s="336"/>
      <c r="AZ549" s="336"/>
      <c r="BA549" s="336"/>
      <c r="BB549" s="336"/>
      <c r="BC549" s="336"/>
      <c r="BD549" s="336"/>
      <c r="BE549" s="336"/>
      <c r="BF549" s="336"/>
      <c r="BG549" s="336"/>
      <c r="BH549" s="336"/>
      <c r="BI549" s="336"/>
      <c r="BJ549" s="336"/>
      <c r="BK549" s="336"/>
      <c r="BL549" s="336"/>
      <c r="BM549" s="336"/>
      <c r="BN549" s="336"/>
      <c r="BO549" s="336"/>
      <c r="BP549" s="336"/>
      <c r="BQ549" s="336"/>
      <c r="BR549" s="336"/>
      <c r="BS549" s="336"/>
    </row>
    <row r="550" spans="1:71" s="46" customFormat="1" ht="13.5" customHeight="1">
      <c r="A550" s="232"/>
      <c r="B550" s="232"/>
      <c r="C550" s="232"/>
      <c r="D550" s="643"/>
      <c r="E550" s="236"/>
      <c r="F550" s="236"/>
      <c r="G550" s="236"/>
      <c r="H550" s="236"/>
      <c r="I550" s="236"/>
      <c r="J550" s="236"/>
      <c r="K550" s="654"/>
      <c r="L550" s="654"/>
      <c r="M550" s="336"/>
      <c r="N550" s="336"/>
      <c r="O550" s="336"/>
      <c r="P550" s="336"/>
      <c r="Q550" s="336"/>
      <c r="R550" s="336"/>
      <c r="S550" s="336"/>
      <c r="T550" s="336"/>
      <c r="U550" s="336"/>
      <c r="V550" s="336"/>
      <c r="W550" s="336"/>
      <c r="X550" s="336"/>
      <c r="Y550" s="336"/>
      <c r="Z550" s="336"/>
      <c r="AA550" s="336"/>
      <c r="AB550" s="336"/>
      <c r="AC550" s="336"/>
      <c r="AD550" s="336"/>
      <c r="AE550" s="336"/>
      <c r="AF550" s="336"/>
      <c r="AG550" s="336"/>
      <c r="AH550" s="336"/>
      <c r="AI550" s="336"/>
      <c r="AJ550" s="336"/>
      <c r="AK550" s="336"/>
      <c r="AL550" s="336"/>
      <c r="AM550" s="336"/>
      <c r="AN550" s="336"/>
      <c r="AO550" s="336"/>
      <c r="AP550" s="336"/>
      <c r="AQ550" s="336"/>
      <c r="AR550" s="336"/>
      <c r="AS550" s="336"/>
      <c r="AT550" s="336"/>
      <c r="AU550" s="336"/>
      <c r="AV550" s="336"/>
      <c r="AW550" s="336"/>
      <c r="AX550" s="336"/>
      <c r="AY550" s="336"/>
      <c r="AZ550" s="336"/>
      <c r="BA550" s="336"/>
      <c r="BB550" s="336"/>
      <c r="BC550" s="336"/>
      <c r="BD550" s="336"/>
      <c r="BE550" s="336"/>
      <c r="BF550" s="336"/>
      <c r="BG550" s="336"/>
      <c r="BH550" s="336"/>
      <c r="BI550" s="336"/>
      <c r="BJ550" s="336"/>
      <c r="BK550" s="336"/>
      <c r="BL550" s="336"/>
      <c r="BM550" s="336"/>
      <c r="BN550" s="336"/>
      <c r="BO550" s="336"/>
      <c r="BP550" s="336"/>
      <c r="BQ550" s="336"/>
      <c r="BR550" s="336"/>
      <c r="BS550" s="336"/>
    </row>
    <row r="551" spans="1:71" s="46" customFormat="1" ht="13.5" customHeight="1">
      <c r="A551" s="232"/>
      <c r="B551" s="232"/>
      <c r="C551" s="232"/>
      <c r="D551" s="643"/>
      <c r="E551" s="236"/>
      <c r="F551" s="236"/>
      <c r="G551" s="236"/>
      <c r="H551" s="236"/>
      <c r="I551" s="236"/>
      <c r="J551" s="236"/>
      <c r="K551" s="654"/>
      <c r="L551" s="654"/>
      <c r="M551" s="336"/>
      <c r="N551" s="336"/>
      <c r="O551" s="336"/>
      <c r="P551" s="336"/>
      <c r="Q551" s="336"/>
      <c r="R551" s="336"/>
      <c r="S551" s="336"/>
      <c r="T551" s="336"/>
      <c r="U551" s="336"/>
      <c r="V551" s="336"/>
      <c r="W551" s="336"/>
      <c r="X551" s="336"/>
      <c r="Y551" s="336"/>
      <c r="Z551" s="336"/>
      <c r="AA551" s="336"/>
      <c r="AB551" s="336"/>
      <c r="AC551" s="336"/>
      <c r="AD551" s="336"/>
      <c r="AE551" s="336"/>
      <c r="AF551" s="336"/>
      <c r="AG551" s="336"/>
      <c r="AH551" s="336"/>
      <c r="AI551" s="336"/>
      <c r="AJ551" s="336"/>
      <c r="AK551" s="336"/>
      <c r="AL551" s="336"/>
      <c r="AM551" s="336"/>
      <c r="AN551" s="336"/>
      <c r="AO551" s="336"/>
      <c r="AP551" s="336"/>
      <c r="AQ551" s="336"/>
      <c r="AR551" s="336"/>
      <c r="AS551" s="336"/>
      <c r="AT551" s="336"/>
      <c r="AU551" s="336"/>
      <c r="AV551" s="336"/>
      <c r="AW551" s="336"/>
      <c r="AX551" s="336"/>
      <c r="AY551" s="336"/>
      <c r="AZ551" s="336"/>
      <c r="BA551" s="336"/>
      <c r="BB551" s="336"/>
      <c r="BC551" s="336"/>
      <c r="BD551" s="336"/>
      <c r="BE551" s="336"/>
      <c r="BF551" s="336"/>
      <c r="BG551" s="336"/>
      <c r="BH551" s="336"/>
      <c r="BI551" s="336"/>
      <c r="BJ551" s="336"/>
      <c r="BK551" s="336"/>
      <c r="BL551" s="336"/>
      <c r="BM551" s="336"/>
      <c r="BN551" s="336"/>
      <c r="BO551" s="336"/>
      <c r="BP551" s="336"/>
      <c r="BQ551" s="336"/>
      <c r="BR551" s="336"/>
      <c r="BS551" s="336"/>
    </row>
    <row r="552" spans="1:71" s="46" customFormat="1" ht="13.5" customHeight="1">
      <c r="A552" s="232"/>
      <c r="B552" s="232"/>
      <c r="C552" s="232"/>
      <c r="D552" s="643"/>
      <c r="E552" s="236"/>
      <c r="F552" s="236"/>
      <c r="G552" s="236"/>
      <c r="H552" s="236"/>
      <c r="I552" s="236"/>
      <c r="J552" s="236"/>
      <c r="K552" s="654"/>
      <c r="L552" s="654"/>
      <c r="M552" s="336"/>
      <c r="N552" s="336"/>
      <c r="O552" s="336"/>
      <c r="P552" s="336"/>
      <c r="Q552" s="336"/>
      <c r="R552" s="336"/>
      <c r="S552" s="336"/>
      <c r="T552" s="336"/>
      <c r="U552" s="336"/>
      <c r="V552" s="336"/>
      <c r="W552" s="336"/>
      <c r="X552" s="336"/>
      <c r="Y552" s="336"/>
      <c r="Z552" s="336"/>
      <c r="AA552" s="336"/>
      <c r="AB552" s="336"/>
      <c r="AC552" s="336"/>
      <c r="AD552" s="336"/>
      <c r="AE552" s="336"/>
      <c r="AF552" s="336"/>
      <c r="AG552" s="336"/>
      <c r="AH552" s="336"/>
      <c r="AI552" s="336"/>
      <c r="AJ552" s="336"/>
      <c r="AK552" s="336"/>
      <c r="AL552" s="336"/>
      <c r="AM552" s="336"/>
      <c r="AN552" s="336"/>
      <c r="AO552" s="336"/>
      <c r="AP552" s="336"/>
      <c r="AQ552" s="336"/>
      <c r="AR552" s="336"/>
      <c r="AS552" s="336"/>
      <c r="AT552" s="336"/>
      <c r="AU552" s="336"/>
      <c r="AV552" s="336"/>
      <c r="AW552" s="336"/>
      <c r="AX552" s="336"/>
      <c r="AY552" s="336"/>
      <c r="AZ552" s="336"/>
      <c r="BA552" s="336"/>
      <c r="BB552" s="336"/>
      <c r="BC552" s="336"/>
      <c r="BD552" s="336"/>
      <c r="BE552" s="336"/>
      <c r="BF552" s="336"/>
      <c r="BG552" s="336"/>
      <c r="BH552" s="336"/>
      <c r="BI552" s="336"/>
      <c r="BJ552" s="336"/>
      <c r="BK552" s="336"/>
      <c r="BL552" s="336"/>
      <c r="BM552" s="336"/>
      <c r="BN552" s="336"/>
      <c r="BO552" s="336"/>
      <c r="BP552" s="336"/>
      <c r="BQ552" s="336"/>
      <c r="BR552" s="336"/>
      <c r="BS552" s="336"/>
    </row>
    <row r="553" spans="1:71" s="46" customFormat="1" ht="13.5" customHeight="1">
      <c r="A553" s="232"/>
      <c r="B553" s="232"/>
      <c r="C553" s="232"/>
      <c r="D553" s="643"/>
      <c r="E553" s="236"/>
      <c r="F553" s="236"/>
      <c r="G553" s="236"/>
      <c r="H553" s="236"/>
      <c r="I553" s="236"/>
      <c r="J553" s="236"/>
      <c r="K553" s="654"/>
      <c r="L553" s="654"/>
      <c r="M553" s="336"/>
      <c r="N553" s="336"/>
      <c r="O553" s="336"/>
      <c r="P553" s="336"/>
      <c r="Q553" s="336"/>
      <c r="R553" s="336"/>
      <c r="S553" s="336"/>
      <c r="T553" s="336"/>
      <c r="U553" s="336"/>
      <c r="V553" s="336"/>
      <c r="W553" s="336"/>
      <c r="X553" s="336"/>
      <c r="Y553" s="336"/>
      <c r="Z553" s="336"/>
      <c r="AA553" s="336"/>
      <c r="AB553" s="336"/>
      <c r="AC553" s="336"/>
      <c r="AD553" s="336"/>
      <c r="AE553" s="336"/>
      <c r="AF553" s="336"/>
      <c r="AG553" s="336"/>
      <c r="AH553" s="336"/>
      <c r="AI553" s="336"/>
      <c r="AJ553" s="336"/>
      <c r="AK553" s="336"/>
      <c r="AL553" s="336"/>
      <c r="AM553" s="336"/>
      <c r="AN553" s="336"/>
      <c r="AO553" s="336"/>
      <c r="AP553" s="336"/>
      <c r="AQ553" s="336"/>
      <c r="AR553" s="336"/>
      <c r="AS553" s="336"/>
      <c r="AT553" s="336"/>
      <c r="AU553" s="336"/>
      <c r="AV553" s="336"/>
      <c r="AW553" s="336"/>
      <c r="AX553" s="336"/>
      <c r="AY553" s="336"/>
      <c r="AZ553" s="336"/>
      <c r="BA553" s="336"/>
      <c r="BB553" s="336"/>
      <c r="BC553" s="336"/>
      <c r="BD553" s="336"/>
      <c r="BE553" s="336"/>
      <c r="BF553" s="336"/>
      <c r="BG553" s="336"/>
      <c r="BH553" s="336"/>
      <c r="BI553" s="336"/>
      <c r="BJ553" s="336"/>
      <c r="BK553" s="336"/>
      <c r="BL553" s="336"/>
      <c r="BM553" s="336"/>
      <c r="BN553" s="336"/>
      <c r="BO553" s="336"/>
      <c r="BP553" s="336"/>
      <c r="BQ553" s="336"/>
      <c r="BR553" s="336"/>
      <c r="BS553" s="336"/>
    </row>
    <row r="554" spans="1:71" s="46" customFormat="1" ht="13.5" customHeight="1">
      <c r="A554" s="232"/>
      <c r="B554" s="232"/>
      <c r="C554" s="232"/>
      <c r="D554" s="643"/>
      <c r="E554" s="236"/>
      <c r="F554" s="236"/>
      <c r="G554" s="236"/>
      <c r="H554" s="236"/>
      <c r="I554" s="236"/>
      <c r="J554" s="236"/>
      <c r="K554" s="654"/>
      <c r="L554" s="654"/>
      <c r="M554" s="336"/>
      <c r="N554" s="336"/>
      <c r="O554" s="336"/>
      <c r="P554" s="336"/>
      <c r="Q554" s="336"/>
      <c r="R554" s="336"/>
      <c r="S554" s="336"/>
      <c r="T554" s="336"/>
      <c r="U554" s="336"/>
      <c r="V554" s="336"/>
      <c r="W554" s="336"/>
      <c r="X554" s="336"/>
      <c r="Y554" s="336"/>
      <c r="Z554" s="336"/>
      <c r="AA554" s="336"/>
      <c r="AB554" s="336"/>
      <c r="AC554" s="336"/>
      <c r="AD554" s="336"/>
      <c r="AE554" s="336"/>
      <c r="AF554" s="336"/>
      <c r="AG554" s="336"/>
      <c r="AH554" s="336"/>
      <c r="AI554" s="336"/>
      <c r="AJ554" s="336"/>
      <c r="AK554" s="336"/>
      <c r="AL554" s="336"/>
      <c r="AM554" s="336"/>
      <c r="AN554" s="336"/>
      <c r="AO554" s="336"/>
      <c r="AP554" s="336"/>
      <c r="AQ554" s="336"/>
      <c r="AR554" s="336"/>
      <c r="AS554" s="336"/>
      <c r="AT554" s="336"/>
      <c r="AU554" s="336"/>
      <c r="AV554" s="336"/>
      <c r="AW554" s="336"/>
      <c r="AX554" s="336"/>
      <c r="AY554" s="336"/>
      <c r="AZ554" s="336"/>
      <c r="BA554" s="336"/>
      <c r="BB554" s="336"/>
      <c r="BC554" s="336"/>
      <c r="BD554" s="336"/>
      <c r="BE554" s="336"/>
      <c r="BF554" s="336"/>
      <c r="BG554" s="336"/>
      <c r="BH554" s="336"/>
      <c r="BI554" s="336"/>
      <c r="BJ554" s="336"/>
      <c r="BK554" s="336"/>
      <c r="BL554" s="336"/>
      <c r="BM554" s="336"/>
      <c r="BN554" s="336"/>
      <c r="BO554" s="336"/>
      <c r="BP554" s="336"/>
      <c r="BQ554" s="336"/>
      <c r="BR554" s="336"/>
      <c r="BS554" s="336"/>
    </row>
    <row r="555" spans="1:71" s="46" customFormat="1" ht="13.5" customHeight="1">
      <c r="A555" s="232"/>
      <c r="B555" s="232"/>
      <c r="C555" s="232"/>
      <c r="D555" s="643"/>
      <c r="E555" s="236"/>
      <c r="F555" s="236"/>
      <c r="G555" s="236"/>
      <c r="H555" s="236"/>
      <c r="I555" s="236"/>
      <c r="J555" s="236"/>
      <c r="K555" s="654"/>
      <c r="L555" s="654"/>
      <c r="M555" s="336"/>
      <c r="N555" s="336"/>
      <c r="O555" s="336"/>
      <c r="P555" s="336"/>
      <c r="Q555" s="336"/>
      <c r="R555" s="336"/>
      <c r="S555" s="336"/>
      <c r="T555" s="336"/>
      <c r="U555" s="336"/>
      <c r="V555" s="336"/>
      <c r="W555" s="336"/>
      <c r="X555" s="336"/>
      <c r="Y555" s="336"/>
      <c r="Z555" s="336"/>
      <c r="AA555" s="336"/>
      <c r="AB555" s="336"/>
      <c r="AC555" s="336"/>
      <c r="AD555" s="336"/>
      <c r="AE555" s="336"/>
      <c r="AF555" s="336"/>
      <c r="AG555" s="336"/>
      <c r="AH555" s="336"/>
      <c r="AI555" s="336"/>
      <c r="AJ555" s="336"/>
      <c r="AK555" s="336"/>
      <c r="AL555" s="336"/>
      <c r="AM555" s="336"/>
      <c r="AN555" s="336"/>
      <c r="AO555" s="336"/>
      <c r="AP555" s="336"/>
      <c r="AQ555" s="336"/>
      <c r="AR555" s="336"/>
      <c r="AS555" s="336"/>
      <c r="AT555" s="336"/>
      <c r="AU555" s="336"/>
      <c r="AV555" s="336"/>
      <c r="AW555" s="336"/>
      <c r="AX555" s="336"/>
      <c r="AY555" s="336"/>
      <c r="AZ555" s="336"/>
      <c r="BA555" s="336"/>
      <c r="BB555" s="336"/>
      <c r="BC555" s="336"/>
      <c r="BD555" s="336"/>
      <c r="BE555" s="336"/>
      <c r="BF555" s="336"/>
      <c r="BG555" s="336"/>
      <c r="BH555" s="336"/>
      <c r="BI555" s="336"/>
      <c r="BJ555" s="336"/>
      <c r="BK555" s="336"/>
      <c r="BL555" s="336"/>
      <c r="BM555" s="336"/>
      <c r="BN555" s="336"/>
      <c r="BO555" s="336"/>
      <c r="BP555" s="336"/>
      <c r="BQ555" s="336"/>
      <c r="BR555" s="336"/>
      <c r="BS555" s="336"/>
    </row>
    <row r="556" spans="1:71" s="46" customFormat="1" ht="13.5" customHeight="1">
      <c r="A556" s="232"/>
      <c r="B556" s="232"/>
      <c r="C556" s="232"/>
      <c r="D556" s="643"/>
      <c r="E556" s="236"/>
      <c r="F556" s="236"/>
      <c r="G556" s="236"/>
      <c r="H556" s="236"/>
      <c r="I556" s="236"/>
      <c r="J556" s="236"/>
      <c r="K556" s="654"/>
      <c r="L556" s="654"/>
      <c r="M556" s="336"/>
      <c r="N556" s="336"/>
      <c r="O556" s="336"/>
      <c r="P556" s="336"/>
      <c r="Q556" s="336"/>
      <c r="R556" s="336"/>
      <c r="S556" s="336"/>
      <c r="T556" s="336"/>
      <c r="U556" s="336"/>
      <c r="V556" s="336"/>
      <c r="W556" s="336"/>
      <c r="X556" s="336"/>
      <c r="Y556" s="336"/>
      <c r="Z556" s="336"/>
      <c r="AA556" s="336"/>
      <c r="AB556" s="336"/>
      <c r="AC556" s="336"/>
      <c r="AD556" s="336"/>
      <c r="AE556" s="336"/>
      <c r="AF556" s="336"/>
      <c r="AG556" s="336"/>
      <c r="AH556" s="336"/>
      <c r="AI556" s="336"/>
      <c r="AJ556" s="336"/>
      <c r="AK556" s="336"/>
      <c r="AL556" s="336"/>
      <c r="AM556" s="336"/>
      <c r="AN556" s="336"/>
      <c r="AO556" s="336"/>
      <c r="AP556" s="336"/>
      <c r="AQ556" s="336"/>
      <c r="AR556" s="336"/>
      <c r="AS556" s="336"/>
      <c r="AT556" s="336"/>
      <c r="AU556" s="336"/>
      <c r="AV556" s="336"/>
      <c r="AW556" s="336"/>
      <c r="AX556" s="336"/>
      <c r="AY556" s="336"/>
      <c r="AZ556" s="336"/>
      <c r="BA556" s="336"/>
      <c r="BB556" s="336"/>
      <c r="BC556" s="336"/>
      <c r="BD556" s="336"/>
      <c r="BE556" s="336"/>
      <c r="BF556" s="336"/>
      <c r="BG556" s="336"/>
      <c r="BH556" s="336"/>
      <c r="BI556" s="336"/>
      <c r="BJ556" s="336"/>
      <c r="BK556" s="336"/>
      <c r="BL556" s="336"/>
      <c r="BM556" s="336"/>
      <c r="BN556" s="336"/>
      <c r="BO556" s="336"/>
      <c r="BP556" s="336"/>
      <c r="BQ556" s="336"/>
      <c r="BR556" s="336"/>
      <c r="BS556" s="336"/>
    </row>
    <row r="557" spans="1:71" s="46" customFormat="1" ht="13.5" customHeight="1">
      <c r="A557" s="232"/>
      <c r="B557" s="232"/>
      <c r="C557" s="232"/>
      <c r="D557" s="643"/>
      <c r="E557" s="236"/>
      <c r="F557" s="236"/>
      <c r="G557" s="236"/>
      <c r="H557" s="236"/>
      <c r="I557" s="236"/>
      <c r="J557" s="236"/>
      <c r="K557" s="654"/>
      <c r="L557" s="654"/>
      <c r="M557" s="336"/>
      <c r="N557" s="336"/>
      <c r="O557" s="336"/>
      <c r="P557" s="336"/>
      <c r="Q557" s="336"/>
      <c r="R557" s="336"/>
      <c r="S557" s="336"/>
      <c r="T557" s="336"/>
      <c r="U557" s="336"/>
      <c r="V557" s="336"/>
      <c r="W557" s="336"/>
      <c r="X557" s="336"/>
      <c r="Y557" s="336"/>
      <c r="Z557" s="336"/>
      <c r="AA557" s="336"/>
      <c r="AB557" s="336"/>
      <c r="AC557" s="336"/>
      <c r="AD557" s="336"/>
      <c r="AE557" s="336"/>
      <c r="AF557" s="336"/>
      <c r="AG557" s="336"/>
      <c r="AH557" s="336"/>
      <c r="AI557" s="336"/>
      <c r="AJ557" s="336"/>
      <c r="AK557" s="336"/>
      <c r="AL557" s="336"/>
      <c r="AM557" s="336"/>
      <c r="AN557" s="336"/>
      <c r="AO557" s="336"/>
      <c r="AP557" s="336"/>
      <c r="AQ557" s="336"/>
      <c r="AR557" s="336"/>
      <c r="AS557" s="336"/>
      <c r="AT557" s="336"/>
      <c r="AU557" s="336"/>
      <c r="AV557" s="336"/>
      <c r="AW557" s="336"/>
      <c r="AX557" s="336"/>
      <c r="AY557" s="336"/>
      <c r="AZ557" s="336"/>
      <c r="BA557" s="336"/>
      <c r="BB557" s="336"/>
      <c r="BC557" s="336"/>
      <c r="BD557" s="336"/>
      <c r="BE557" s="336"/>
      <c r="BF557" s="336"/>
      <c r="BG557" s="336"/>
      <c r="BH557" s="336"/>
      <c r="BI557" s="336"/>
      <c r="BJ557" s="336"/>
      <c r="BK557" s="336"/>
      <c r="BL557" s="336"/>
      <c r="BM557" s="336"/>
      <c r="BN557" s="336"/>
      <c r="BO557" s="336"/>
      <c r="BP557" s="336"/>
      <c r="BQ557" s="336"/>
      <c r="BR557" s="336"/>
      <c r="BS557" s="336"/>
    </row>
    <row r="558" spans="1:71" s="672" customFormat="1" ht="13.5" customHeight="1">
      <c r="A558" s="232"/>
      <c r="B558" s="232"/>
      <c r="C558" s="232"/>
      <c r="D558" s="643"/>
      <c r="E558" s="236"/>
      <c r="F558" s="236"/>
      <c r="G558" s="236"/>
      <c r="H558" s="236"/>
      <c r="I558" s="236"/>
      <c r="J558" s="236"/>
      <c r="K558" s="654"/>
      <c r="L558" s="654"/>
      <c r="M558" s="671"/>
      <c r="N558" s="671"/>
      <c r="O558" s="671"/>
      <c r="P558" s="671"/>
      <c r="Q558" s="671"/>
      <c r="R558" s="671"/>
      <c r="S558" s="671"/>
      <c r="T558" s="671"/>
      <c r="U558" s="671"/>
      <c r="V558" s="671"/>
      <c r="W558" s="671"/>
      <c r="X558" s="671"/>
      <c r="Y558" s="671"/>
      <c r="Z558" s="671"/>
      <c r="AA558" s="671"/>
      <c r="AB558" s="671"/>
      <c r="AC558" s="671"/>
      <c r="AD558" s="671"/>
      <c r="AE558" s="671"/>
      <c r="AF558" s="671"/>
      <c r="AG558" s="671"/>
      <c r="AH558" s="671"/>
      <c r="AI558" s="671"/>
      <c r="AJ558" s="671"/>
      <c r="AK558" s="671"/>
      <c r="AL558" s="671"/>
      <c r="AM558" s="671"/>
      <c r="AN558" s="671"/>
      <c r="AO558" s="671"/>
      <c r="AP558" s="671"/>
      <c r="AQ558" s="671"/>
      <c r="AR558" s="671"/>
      <c r="AS558" s="671"/>
      <c r="AT558" s="671"/>
      <c r="AU558" s="671"/>
      <c r="AV558" s="671"/>
      <c r="AW558" s="671"/>
      <c r="AX558" s="671"/>
      <c r="AY558" s="671"/>
      <c r="AZ558" s="671"/>
      <c r="BA558" s="671"/>
      <c r="BB558" s="671"/>
      <c r="BC558" s="671"/>
      <c r="BD558" s="671"/>
      <c r="BE558" s="671"/>
      <c r="BF558" s="671"/>
      <c r="BG558" s="671"/>
      <c r="BH558" s="671"/>
      <c r="BI558" s="671"/>
      <c r="BJ558" s="671"/>
      <c r="BK558" s="671"/>
      <c r="BL558" s="671"/>
      <c r="BM558" s="671"/>
      <c r="BN558" s="671"/>
      <c r="BO558" s="671"/>
      <c r="BP558" s="671"/>
      <c r="BQ558" s="671"/>
      <c r="BR558" s="671"/>
      <c r="BS558" s="671"/>
    </row>
    <row r="559" spans="1:71" s="46" customFormat="1" ht="13.5" customHeight="1">
      <c r="A559" s="232"/>
      <c r="B559" s="232"/>
      <c r="C559" s="232"/>
      <c r="D559" s="232"/>
      <c r="E559" s="236"/>
      <c r="F559" s="47" t="s">
        <v>136</v>
      </c>
      <c r="G559" s="47"/>
      <c r="H559" s="48"/>
      <c r="I559" s="234"/>
      <c r="J559" s="234"/>
      <c r="K559" s="45"/>
      <c r="L559" s="45"/>
      <c r="M559" s="336"/>
      <c r="N559" s="336"/>
      <c r="O559" s="336"/>
      <c r="P559" s="336"/>
      <c r="Q559" s="336"/>
      <c r="R559" s="336"/>
      <c r="S559" s="336"/>
      <c r="T559" s="336"/>
      <c r="U559" s="336"/>
      <c r="V559" s="336"/>
      <c r="W559" s="336"/>
      <c r="X559" s="336"/>
      <c r="Y559" s="336"/>
      <c r="Z559" s="336"/>
      <c r="AA559" s="336"/>
      <c r="AB559" s="336"/>
      <c r="AC559" s="336"/>
      <c r="AD559" s="336"/>
      <c r="AE559" s="336"/>
      <c r="AF559" s="336"/>
      <c r="AG559" s="336"/>
      <c r="AH559" s="336"/>
      <c r="AI559" s="336"/>
      <c r="AJ559" s="336"/>
      <c r="AK559" s="336"/>
      <c r="AL559" s="336"/>
      <c r="AM559" s="336"/>
      <c r="AN559" s="336"/>
      <c r="AO559" s="336"/>
      <c r="AP559" s="336"/>
      <c r="AQ559" s="336"/>
      <c r="AR559" s="336"/>
      <c r="AS559" s="336"/>
      <c r="AT559" s="336"/>
      <c r="AU559" s="336"/>
      <c r="AV559" s="336"/>
      <c r="AW559" s="336"/>
      <c r="AX559" s="336"/>
      <c r="AY559" s="336"/>
      <c r="AZ559" s="336"/>
      <c r="BA559" s="336"/>
      <c r="BB559" s="336"/>
      <c r="BC559" s="336"/>
      <c r="BD559" s="336"/>
      <c r="BE559" s="336"/>
      <c r="BF559" s="336"/>
      <c r="BG559" s="336"/>
      <c r="BH559" s="336"/>
      <c r="BI559" s="336"/>
      <c r="BJ559" s="336"/>
      <c r="BK559" s="336"/>
      <c r="BL559" s="336"/>
      <c r="BM559" s="336"/>
      <c r="BN559" s="336"/>
      <c r="BO559" s="336"/>
      <c r="BP559" s="336"/>
      <c r="BQ559" s="336"/>
      <c r="BR559" s="336"/>
      <c r="BS559" s="336"/>
    </row>
    <row r="560" spans="1:12" s="242" customFormat="1" ht="13.5" customHeight="1">
      <c r="A560" s="46"/>
      <c r="B560" s="46"/>
      <c r="C560" s="46"/>
      <c r="D560" s="46"/>
      <c r="E560" s="46"/>
      <c r="F560" s="47" t="s">
        <v>121</v>
      </c>
      <c r="G560" s="47"/>
      <c r="H560" s="48"/>
      <c r="I560" s="235"/>
      <c r="J560" s="46"/>
      <c r="K560" s="46"/>
      <c r="L560" s="243"/>
    </row>
    <row r="561" spans="6:71" s="46" customFormat="1" ht="13.5" customHeight="1">
      <c r="F561" s="47" t="s">
        <v>407</v>
      </c>
      <c r="G561" s="47"/>
      <c r="H561" s="48"/>
      <c r="I561" s="235"/>
      <c r="L561" s="243"/>
      <c r="M561" s="336"/>
      <c r="N561" s="336"/>
      <c r="O561" s="336"/>
      <c r="P561" s="336"/>
      <c r="Q561" s="336"/>
      <c r="R561" s="336"/>
      <c r="S561" s="336"/>
      <c r="T561" s="336"/>
      <c r="U561" s="336"/>
      <c r="V561" s="336"/>
      <c r="W561" s="336"/>
      <c r="X561" s="336"/>
      <c r="Y561" s="336"/>
      <c r="Z561" s="336"/>
      <c r="AA561" s="336"/>
      <c r="AB561" s="336"/>
      <c r="AC561" s="336"/>
      <c r="AD561" s="336"/>
      <c r="AE561" s="336"/>
      <c r="AF561" s="336"/>
      <c r="AG561" s="336"/>
      <c r="AH561" s="336"/>
      <c r="AI561" s="336"/>
      <c r="AJ561" s="336"/>
      <c r="AK561" s="336"/>
      <c r="AL561" s="336"/>
      <c r="AM561" s="336"/>
      <c r="AN561" s="336"/>
      <c r="AO561" s="336"/>
      <c r="AP561" s="336"/>
      <c r="AQ561" s="336"/>
      <c r="AR561" s="336"/>
      <c r="AS561" s="336"/>
      <c r="AT561" s="336"/>
      <c r="AU561" s="336"/>
      <c r="AV561" s="336"/>
      <c r="AW561" s="336"/>
      <c r="AX561" s="336"/>
      <c r="AY561" s="336"/>
      <c r="AZ561" s="336"/>
      <c r="BA561" s="336"/>
      <c r="BB561" s="336"/>
      <c r="BC561" s="336"/>
      <c r="BD561" s="336"/>
      <c r="BE561" s="336"/>
      <c r="BF561" s="336"/>
      <c r="BG561" s="336"/>
      <c r="BH561" s="336"/>
      <c r="BI561" s="336"/>
      <c r="BJ561" s="336"/>
      <c r="BK561" s="336"/>
      <c r="BL561" s="336"/>
      <c r="BM561" s="336"/>
      <c r="BN561" s="336"/>
      <c r="BO561" s="336"/>
      <c r="BP561" s="336"/>
      <c r="BQ561" s="336"/>
      <c r="BR561" s="336"/>
      <c r="BS561" s="336"/>
    </row>
    <row r="562" spans="6:71" s="46" customFormat="1" ht="13.5" customHeight="1">
      <c r="F562" s="47"/>
      <c r="G562" s="47"/>
      <c r="H562" s="48"/>
      <c r="I562" s="235"/>
      <c r="L562" s="243"/>
      <c r="M562" s="336"/>
      <c r="N562" s="336"/>
      <c r="O562" s="336"/>
      <c r="P562" s="336"/>
      <c r="Q562" s="336"/>
      <c r="R562" s="336"/>
      <c r="S562" s="336"/>
      <c r="T562" s="336"/>
      <c r="U562" s="336"/>
      <c r="V562" s="336"/>
      <c r="W562" s="336"/>
      <c r="X562" s="336"/>
      <c r="Y562" s="336"/>
      <c r="Z562" s="336"/>
      <c r="AA562" s="336"/>
      <c r="AB562" s="336"/>
      <c r="AC562" s="336"/>
      <c r="AD562" s="336"/>
      <c r="AE562" s="336"/>
      <c r="AF562" s="336"/>
      <c r="AG562" s="336"/>
      <c r="AH562" s="336"/>
      <c r="AI562" s="336"/>
      <c r="AJ562" s="336"/>
      <c r="AK562" s="336"/>
      <c r="AL562" s="336"/>
      <c r="AM562" s="336"/>
      <c r="AN562" s="336"/>
      <c r="AO562" s="336"/>
      <c r="AP562" s="336"/>
      <c r="AQ562" s="336"/>
      <c r="AR562" s="336"/>
      <c r="AS562" s="336"/>
      <c r="AT562" s="336"/>
      <c r="AU562" s="336"/>
      <c r="AV562" s="336"/>
      <c r="AW562" s="336"/>
      <c r="AX562" s="336"/>
      <c r="AY562" s="336"/>
      <c r="AZ562" s="336"/>
      <c r="BA562" s="336"/>
      <c r="BB562" s="336"/>
      <c r="BC562" s="336"/>
      <c r="BD562" s="336"/>
      <c r="BE562" s="336"/>
      <c r="BF562" s="336"/>
      <c r="BG562" s="336"/>
      <c r="BH562" s="336"/>
      <c r="BI562" s="336"/>
      <c r="BJ562" s="336"/>
      <c r="BK562" s="336"/>
      <c r="BL562" s="336"/>
      <c r="BM562" s="336"/>
      <c r="BN562" s="336"/>
      <c r="BO562" s="336"/>
      <c r="BP562" s="336"/>
      <c r="BQ562" s="336"/>
      <c r="BR562" s="336"/>
      <c r="BS562" s="336"/>
    </row>
    <row r="563" spans="1:71" s="46" customFormat="1" ht="13.5" customHeight="1">
      <c r="A563" s="501"/>
      <c r="B563" s="476" t="s">
        <v>133</v>
      </c>
      <c r="C563" s="476"/>
      <c r="D563" s="476"/>
      <c r="E563" s="476"/>
      <c r="F563" s="476"/>
      <c r="G563" s="501"/>
      <c r="H563" s="490"/>
      <c r="I563" s="235"/>
      <c r="J563" s="519"/>
      <c r="K563" s="665"/>
      <c r="L563" s="665"/>
      <c r="M563" s="336"/>
      <c r="N563" s="336"/>
      <c r="O563" s="336"/>
      <c r="P563" s="336"/>
      <c r="Q563" s="336"/>
      <c r="R563" s="336"/>
      <c r="S563" s="336"/>
      <c r="T563" s="336"/>
      <c r="U563" s="336"/>
      <c r="V563" s="336"/>
      <c r="W563" s="336"/>
      <c r="X563" s="336"/>
      <c r="Y563" s="336"/>
      <c r="Z563" s="336"/>
      <c r="AA563" s="336"/>
      <c r="AB563" s="336"/>
      <c r="AC563" s="336"/>
      <c r="AD563" s="336"/>
      <c r="AE563" s="336"/>
      <c r="AF563" s="336"/>
      <c r="AG563" s="336"/>
      <c r="AH563" s="336"/>
      <c r="AI563" s="336"/>
      <c r="AJ563" s="336"/>
      <c r="AK563" s="336"/>
      <c r="AL563" s="336"/>
      <c r="AM563" s="336"/>
      <c r="AN563" s="336"/>
      <c r="AO563" s="336"/>
      <c r="AP563" s="336"/>
      <c r="AQ563" s="336"/>
      <c r="AR563" s="336"/>
      <c r="AS563" s="336"/>
      <c r="AT563" s="336"/>
      <c r="AU563" s="336"/>
      <c r="AV563" s="336"/>
      <c r="AW563" s="336"/>
      <c r="AX563" s="336"/>
      <c r="AY563" s="336"/>
      <c r="AZ563" s="336"/>
      <c r="BA563" s="336"/>
      <c r="BB563" s="336"/>
      <c r="BC563" s="336"/>
      <c r="BD563" s="336"/>
      <c r="BE563" s="336"/>
      <c r="BF563" s="336"/>
      <c r="BG563" s="336"/>
      <c r="BH563" s="336"/>
      <c r="BI563" s="336"/>
      <c r="BJ563" s="336"/>
      <c r="BK563" s="336"/>
      <c r="BL563" s="336"/>
      <c r="BM563" s="336"/>
      <c r="BN563" s="336"/>
      <c r="BO563" s="336"/>
      <c r="BP563" s="336"/>
      <c r="BQ563" s="336"/>
      <c r="BR563" s="336"/>
      <c r="BS563" s="336"/>
    </row>
    <row r="564" spans="1:71" s="46" customFormat="1" ht="13.5" customHeight="1">
      <c r="A564" s="501"/>
      <c r="B564" s="476" t="s">
        <v>134</v>
      </c>
      <c r="C564" s="476"/>
      <c r="D564" s="476"/>
      <c r="E564" s="476"/>
      <c r="F564" s="476"/>
      <c r="G564" s="501"/>
      <c r="H564" s="490"/>
      <c r="I564" s="235"/>
      <c r="J564" s="519"/>
      <c r="K564" s="665"/>
      <c r="L564" s="665"/>
      <c r="M564" s="336"/>
      <c r="N564" s="336"/>
      <c r="O564" s="336"/>
      <c r="P564" s="336"/>
      <c r="Q564" s="336"/>
      <c r="R564" s="336"/>
      <c r="S564" s="336"/>
      <c r="T564" s="336"/>
      <c r="U564" s="336"/>
      <c r="V564" s="336"/>
      <c r="W564" s="336"/>
      <c r="X564" s="336"/>
      <c r="Y564" s="336"/>
      <c r="Z564" s="336"/>
      <c r="AA564" s="336"/>
      <c r="AB564" s="336"/>
      <c r="AC564" s="336"/>
      <c r="AD564" s="336"/>
      <c r="AE564" s="336"/>
      <c r="AF564" s="336"/>
      <c r="AG564" s="336"/>
      <c r="AH564" s="336"/>
      <c r="AI564" s="336"/>
      <c r="AJ564" s="336"/>
      <c r="AK564" s="336"/>
      <c r="AL564" s="336"/>
      <c r="AM564" s="336"/>
      <c r="AN564" s="336"/>
      <c r="AO564" s="336"/>
      <c r="AP564" s="336"/>
      <c r="AQ564" s="336"/>
      <c r="AR564" s="336"/>
      <c r="AS564" s="336"/>
      <c r="AT564" s="336"/>
      <c r="AU564" s="336"/>
      <c r="AV564" s="336"/>
      <c r="AW564" s="336"/>
      <c r="AX564" s="336"/>
      <c r="AY564" s="336"/>
      <c r="AZ564" s="336"/>
      <c r="BA564" s="336"/>
      <c r="BB564" s="336"/>
      <c r="BC564" s="336"/>
      <c r="BD564" s="336"/>
      <c r="BE564" s="336"/>
      <c r="BF564" s="336"/>
      <c r="BG564" s="336"/>
      <c r="BH564" s="336"/>
      <c r="BI564" s="336"/>
      <c r="BJ564" s="336"/>
      <c r="BK564" s="336"/>
      <c r="BL564" s="336"/>
      <c r="BM564" s="336"/>
      <c r="BN564" s="336"/>
      <c r="BO564" s="336"/>
      <c r="BP564" s="336"/>
      <c r="BQ564" s="336"/>
      <c r="BR564" s="336"/>
      <c r="BS564" s="336"/>
    </row>
    <row r="565" spans="1:71" s="46" customFormat="1" ht="13.5" customHeight="1">
      <c r="A565" s="501"/>
      <c r="B565" s="476" t="s">
        <v>147</v>
      </c>
      <c r="C565" s="476"/>
      <c r="D565" s="476"/>
      <c r="E565" s="476"/>
      <c r="F565" s="476"/>
      <c r="G565" s="479" t="s">
        <v>260</v>
      </c>
      <c r="H565" s="490"/>
      <c r="I565" s="235"/>
      <c r="J565" s="519"/>
      <c r="K565" s="665"/>
      <c r="L565" s="665"/>
      <c r="M565" s="336"/>
      <c r="N565" s="336"/>
      <c r="O565" s="336"/>
      <c r="P565" s="336"/>
      <c r="Q565" s="336"/>
      <c r="R565" s="336"/>
      <c r="S565" s="336"/>
      <c r="T565" s="336"/>
      <c r="U565" s="336"/>
      <c r="V565" s="336"/>
      <c r="W565" s="336"/>
      <c r="X565" s="336"/>
      <c r="Y565" s="336"/>
      <c r="Z565" s="336"/>
      <c r="AA565" s="336"/>
      <c r="AB565" s="336"/>
      <c r="AC565" s="336"/>
      <c r="AD565" s="336"/>
      <c r="AE565" s="336"/>
      <c r="AF565" s="336"/>
      <c r="AG565" s="336"/>
      <c r="AH565" s="336"/>
      <c r="AI565" s="336"/>
      <c r="AJ565" s="336"/>
      <c r="AK565" s="336"/>
      <c r="AL565" s="336"/>
      <c r="AM565" s="336"/>
      <c r="AN565" s="336"/>
      <c r="AO565" s="336"/>
      <c r="AP565" s="336"/>
      <c r="AQ565" s="336"/>
      <c r="AR565" s="336"/>
      <c r="AS565" s="336"/>
      <c r="AT565" s="336"/>
      <c r="AU565" s="336"/>
      <c r="AV565" s="336"/>
      <c r="AW565" s="336"/>
      <c r="AX565" s="336"/>
      <c r="AY565" s="336"/>
      <c r="AZ565" s="336"/>
      <c r="BA565" s="336"/>
      <c r="BB565" s="336"/>
      <c r="BC565" s="336"/>
      <c r="BD565" s="336"/>
      <c r="BE565" s="336"/>
      <c r="BF565" s="336"/>
      <c r="BG565" s="336"/>
      <c r="BH565" s="336"/>
      <c r="BI565" s="336"/>
      <c r="BJ565" s="336"/>
      <c r="BK565" s="336"/>
      <c r="BL565" s="336"/>
      <c r="BM565" s="336"/>
      <c r="BN565" s="336"/>
      <c r="BO565" s="336"/>
      <c r="BP565" s="336"/>
      <c r="BQ565" s="336"/>
      <c r="BR565" s="336"/>
      <c r="BS565" s="336"/>
    </row>
    <row r="566" spans="1:71" s="46" customFormat="1" ht="13.5" customHeight="1">
      <c r="A566" s="52" t="s">
        <v>0</v>
      </c>
      <c r="B566" s="53" t="s">
        <v>1</v>
      </c>
      <c r="C566" s="52" t="s">
        <v>2</v>
      </c>
      <c r="D566" s="53" t="s">
        <v>3</v>
      </c>
      <c r="E566" s="54" t="s">
        <v>165</v>
      </c>
      <c r="F566" s="53" t="s">
        <v>166</v>
      </c>
      <c r="G566" s="55" t="s">
        <v>164</v>
      </c>
      <c r="H566" s="56" t="s">
        <v>173</v>
      </c>
      <c r="I566" s="519"/>
      <c r="J566" s="519"/>
      <c r="K566" s="673"/>
      <c r="L566" s="657"/>
      <c r="M566" s="336"/>
      <c r="N566" s="336"/>
      <c r="O566" s="336"/>
      <c r="P566" s="336"/>
      <c r="Q566" s="336"/>
      <c r="R566" s="336"/>
      <c r="S566" s="336"/>
      <c r="T566" s="336"/>
      <c r="U566" s="336"/>
      <c r="V566" s="336"/>
      <c r="W566" s="336"/>
      <c r="X566" s="336"/>
      <c r="Y566" s="336"/>
      <c r="Z566" s="336"/>
      <c r="AA566" s="336"/>
      <c r="AB566" s="336"/>
      <c r="AC566" s="336"/>
      <c r="AD566" s="336"/>
      <c r="AE566" s="336"/>
      <c r="AF566" s="336"/>
      <c r="AG566" s="336"/>
      <c r="AH566" s="336"/>
      <c r="AI566" s="336"/>
      <c r="AJ566" s="336"/>
      <c r="AK566" s="336"/>
      <c r="AL566" s="336"/>
      <c r="AM566" s="336"/>
      <c r="AN566" s="336"/>
      <c r="AO566" s="336"/>
      <c r="AP566" s="336"/>
      <c r="AQ566" s="336"/>
      <c r="AR566" s="336"/>
      <c r="AS566" s="336"/>
      <c r="AT566" s="336"/>
      <c r="AU566" s="336"/>
      <c r="AV566" s="336"/>
      <c r="AW566" s="336"/>
      <c r="AX566" s="336"/>
      <c r="AY566" s="336"/>
      <c r="AZ566" s="336"/>
      <c r="BA566" s="336"/>
      <c r="BB566" s="336"/>
      <c r="BC566" s="336"/>
      <c r="BD566" s="336"/>
      <c r="BE566" s="336"/>
      <c r="BF566" s="336"/>
      <c r="BG566" s="336"/>
      <c r="BH566" s="336"/>
      <c r="BI566" s="336"/>
      <c r="BJ566" s="336"/>
      <c r="BK566" s="336"/>
      <c r="BL566" s="336"/>
      <c r="BM566" s="336"/>
      <c r="BN566" s="336"/>
      <c r="BO566" s="336"/>
      <c r="BP566" s="336"/>
      <c r="BQ566" s="336"/>
      <c r="BR566" s="336"/>
      <c r="BS566" s="336"/>
    </row>
    <row r="567" spans="1:71" s="46" customFormat="1" ht="13.5" customHeight="1">
      <c r="A567" s="57"/>
      <c r="B567" s="58"/>
      <c r="C567" s="57"/>
      <c r="D567" s="59"/>
      <c r="E567" s="57" t="s">
        <v>152</v>
      </c>
      <c r="F567" s="58" t="s">
        <v>167</v>
      </c>
      <c r="G567" s="60" t="s">
        <v>408</v>
      </c>
      <c r="H567" s="61" t="s">
        <v>171</v>
      </c>
      <c r="I567" s="651"/>
      <c r="J567" s="651"/>
      <c r="K567" s="673"/>
      <c r="L567" s="45"/>
      <c r="M567" s="336"/>
      <c r="N567" s="336"/>
      <c r="O567" s="336"/>
      <c r="P567" s="336"/>
      <c r="Q567" s="336"/>
      <c r="R567" s="336"/>
      <c r="S567" s="336"/>
      <c r="T567" s="336"/>
      <c r="U567" s="336"/>
      <c r="V567" s="336"/>
      <c r="W567" s="336"/>
      <c r="X567" s="336"/>
      <c r="Y567" s="336"/>
      <c r="Z567" s="336"/>
      <c r="AA567" s="336"/>
      <c r="AB567" s="336"/>
      <c r="AC567" s="336"/>
      <c r="AD567" s="336"/>
      <c r="AE567" s="336"/>
      <c r="AF567" s="336"/>
      <c r="AG567" s="336"/>
      <c r="AH567" s="336"/>
      <c r="AI567" s="336"/>
      <c r="AJ567" s="336"/>
      <c r="AK567" s="336"/>
      <c r="AL567" s="336"/>
      <c r="AM567" s="336"/>
      <c r="AN567" s="336"/>
      <c r="AO567" s="336"/>
      <c r="AP567" s="336"/>
      <c r="AQ567" s="336"/>
      <c r="AR567" s="336"/>
      <c r="AS567" s="336"/>
      <c r="AT567" s="336"/>
      <c r="AU567" s="336"/>
      <c r="AV567" s="336"/>
      <c r="AW567" s="336"/>
      <c r="AX567" s="336"/>
      <c r="AY567" s="336"/>
      <c r="AZ567" s="336"/>
      <c r="BA567" s="336"/>
      <c r="BB567" s="336"/>
      <c r="BC567" s="336"/>
      <c r="BD567" s="336"/>
      <c r="BE567" s="336"/>
      <c r="BF567" s="336"/>
      <c r="BG567" s="336"/>
      <c r="BH567" s="336"/>
      <c r="BI567" s="336"/>
      <c r="BJ567" s="336"/>
      <c r="BK567" s="336"/>
      <c r="BL567" s="336"/>
      <c r="BM567" s="336"/>
      <c r="BN567" s="336"/>
      <c r="BO567" s="336"/>
      <c r="BP567" s="336"/>
      <c r="BQ567" s="336"/>
      <c r="BR567" s="336"/>
      <c r="BS567" s="336"/>
    </row>
    <row r="568" spans="1:71" s="46" customFormat="1" ht="13.5" customHeight="1">
      <c r="A568" s="62">
        <v>1</v>
      </c>
      <c r="B568" s="62">
        <v>2</v>
      </c>
      <c r="C568" s="62">
        <v>3</v>
      </c>
      <c r="D568" s="62">
        <v>4</v>
      </c>
      <c r="E568" s="62">
        <v>5</v>
      </c>
      <c r="F568" s="62">
        <v>6</v>
      </c>
      <c r="G568" s="63">
        <v>7</v>
      </c>
      <c r="H568" s="64">
        <v>8</v>
      </c>
      <c r="I568" s="651"/>
      <c r="J568" s="651"/>
      <c r="K568" s="674"/>
      <c r="L568" s="674"/>
      <c r="M568" s="336"/>
      <c r="N568" s="336"/>
      <c r="O568" s="336"/>
      <c r="P568" s="336"/>
      <c r="Q568" s="336"/>
      <c r="R568" s="336"/>
      <c r="S568" s="336"/>
      <c r="T568" s="336"/>
      <c r="U568" s="336"/>
      <c r="V568" s="336"/>
      <c r="W568" s="336"/>
      <c r="X568" s="336"/>
      <c r="Y568" s="336"/>
      <c r="Z568" s="336"/>
      <c r="AA568" s="336"/>
      <c r="AB568" s="336"/>
      <c r="AC568" s="336"/>
      <c r="AD568" s="336"/>
      <c r="AE568" s="336"/>
      <c r="AF568" s="336"/>
      <c r="AG568" s="336"/>
      <c r="AH568" s="336"/>
      <c r="AI568" s="336"/>
      <c r="AJ568" s="336"/>
      <c r="AK568" s="336"/>
      <c r="AL568" s="336"/>
      <c r="AM568" s="336"/>
      <c r="AN568" s="336"/>
      <c r="AO568" s="336"/>
      <c r="AP568" s="336"/>
      <c r="AQ568" s="336"/>
      <c r="AR568" s="336"/>
      <c r="AS568" s="336"/>
      <c r="AT568" s="336"/>
      <c r="AU568" s="336"/>
      <c r="AV568" s="336"/>
      <c r="AW568" s="336"/>
      <c r="AX568" s="336"/>
      <c r="AY568" s="336"/>
      <c r="AZ568" s="336"/>
      <c r="BA568" s="336"/>
      <c r="BB568" s="336"/>
      <c r="BC568" s="336"/>
      <c r="BD568" s="336"/>
      <c r="BE568" s="336"/>
      <c r="BF568" s="336"/>
      <c r="BG568" s="336"/>
      <c r="BH568" s="336"/>
      <c r="BI568" s="336"/>
      <c r="BJ568" s="336"/>
      <c r="BK568" s="336"/>
      <c r="BL568" s="336"/>
      <c r="BM568" s="336"/>
      <c r="BN568" s="336"/>
      <c r="BO568" s="336"/>
      <c r="BP568" s="336"/>
      <c r="BQ568" s="336"/>
      <c r="BR568" s="336"/>
      <c r="BS568" s="336"/>
    </row>
    <row r="569" spans="1:71" s="46" customFormat="1" ht="13.5" customHeight="1">
      <c r="A569" s="564">
        <v>851</v>
      </c>
      <c r="B569" s="521"/>
      <c r="C569" s="599"/>
      <c r="D569" s="564" t="s">
        <v>43</v>
      </c>
      <c r="E569" s="521">
        <v>0</v>
      </c>
      <c r="F569" s="310">
        <f>F570+F573</f>
        <v>5600</v>
      </c>
      <c r="G569" s="313">
        <f>G570+G573</f>
        <v>5600</v>
      </c>
      <c r="H569" s="313">
        <f>G569/F569*100</f>
        <v>100</v>
      </c>
      <c r="I569" s="234"/>
      <c r="J569" s="234"/>
      <c r="K569" s="45"/>
      <c r="L569" s="45"/>
      <c r="M569" s="336"/>
      <c r="N569" s="336"/>
      <c r="O569" s="336"/>
      <c r="P569" s="336"/>
      <c r="Q569" s="336"/>
      <c r="R569" s="336"/>
      <c r="S569" s="336"/>
      <c r="T569" s="336"/>
      <c r="U569" s="336"/>
      <c r="V569" s="336"/>
      <c r="W569" s="336"/>
      <c r="X569" s="336"/>
      <c r="Y569" s="336"/>
      <c r="Z569" s="336"/>
      <c r="AA569" s="336"/>
      <c r="AB569" s="336"/>
      <c r="AC569" s="336"/>
      <c r="AD569" s="336"/>
      <c r="AE569" s="336"/>
      <c r="AF569" s="336"/>
      <c r="AG569" s="336"/>
      <c r="AH569" s="336"/>
      <c r="AI569" s="336"/>
      <c r="AJ569" s="336"/>
      <c r="AK569" s="336"/>
      <c r="AL569" s="336"/>
      <c r="AM569" s="336"/>
      <c r="AN569" s="336"/>
      <c r="AO569" s="336"/>
      <c r="AP569" s="336"/>
      <c r="AQ569" s="336"/>
      <c r="AR569" s="336"/>
      <c r="AS569" s="336"/>
      <c r="AT569" s="336"/>
      <c r="AU569" s="336"/>
      <c r="AV569" s="336"/>
      <c r="AW569" s="336"/>
      <c r="AX569" s="336"/>
      <c r="AY569" s="336"/>
      <c r="AZ569" s="336"/>
      <c r="BA569" s="336"/>
      <c r="BB569" s="336"/>
      <c r="BC569" s="336"/>
      <c r="BD569" s="336"/>
      <c r="BE569" s="336"/>
      <c r="BF569" s="336"/>
      <c r="BG569" s="336"/>
      <c r="BH569" s="336"/>
      <c r="BI569" s="336"/>
      <c r="BJ569" s="336"/>
      <c r="BK569" s="336"/>
      <c r="BL569" s="336"/>
      <c r="BM569" s="336"/>
      <c r="BN569" s="336"/>
      <c r="BO569" s="336"/>
      <c r="BP569" s="336"/>
      <c r="BQ569" s="336"/>
      <c r="BR569" s="336"/>
      <c r="BS569" s="336"/>
    </row>
    <row r="570" spans="1:71" s="46" customFormat="1" ht="13.5" customHeight="1">
      <c r="A570" s="186"/>
      <c r="B570" s="186">
        <v>85153</v>
      </c>
      <c r="C570" s="191"/>
      <c r="D570" s="151" t="s">
        <v>137</v>
      </c>
      <c r="E570" s="152">
        <v>0</v>
      </c>
      <c r="F570" s="152">
        <f>F572</f>
        <v>3000</v>
      </c>
      <c r="G570" s="71">
        <f>G572</f>
        <v>3000</v>
      </c>
      <c r="H570" s="71">
        <f>G570/F570*100</f>
        <v>100</v>
      </c>
      <c r="I570" s="234"/>
      <c r="J570" s="234"/>
      <c r="K570" s="45"/>
      <c r="L570" s="45"/>
      <c r="M570" s="336"/>
      <c r="N570" s="336"/>
      <c r="O570" s="336"/>
      <c r="P570" s="336"/>
      <c r="Q570" s="336"/>
      <c r="R570" s="336"/>
      <c r="S570" s="336"/>
      <c r="T570" s="336"/>
      <c r="U570" s="336"/>
      <c r="V570" s="336"/>
      <c r="W570" s="336"/>
      <c r="X570" s="336"/>
      <c r="Y570" s="336"/>
      <c r="Z570" s="336"/>
      <c r="AA570" s="336"/>
      <c r="AB570" s="336"/>
      <c r="AC570" s="336"/>
      <c r="AD570" s="336"/>
      <c r="AE570" s="336"/>
      <c r="AF570" s="336"/>
      <c r="AG570" s="336"/>
      <c r="AH570" s="336"/>
      <c r="AI570" s="336"/>
      <c r="AJ570" s="336"/>
      <c r="AK570" s="336"/>
      <c r="AL570" s="336"/>
      <c r="AM570" s="336"/>
      <c r="AN570" s="336"/>
      <c r="AO570" s="336"/>
      <c r="AP570" s="336"/>
      <c r="AQ570" s="336"/>
      <c r="AR570" s="336"/>
      <c r="AS570" s="336"/>
      <c r="AT570" s="336"/>
      <c r="AU570" s="336"/>
      <c r="AV570" s="336"/>
      <c r="AW570" s="336"/>
      <c r="AX570" s="336"/>
      <c r="AY570" s="336"/>
      <c r="AZ570" s="336"/>
      <c r="BA570" s="336"/>
      <c r="BB570" s="336"/>
      <c r="BC570" s="336"/>
      <c r="BD570" s="336"/>
      <c r="BE570" s="336"/>
      <c r="BF570" s="336"/>
      <c r="BG570" s="336"/>
      <c r="BH570" s="336"/>
      <c r="BI570" s="336"/>
      <c r="BJ570" s="336"/>
      <c r="BK570" s="336"/>
      <c r="BL570" s="336"/>
      <c r="BM570" s="336"/>
      <c r="BN570" s="336"/>
      <c r="BO570" s="336"/>
      <c r="BP570" s="336"/>
      <c r="BQ570" s="336"/>
      <c r="BR570" s="336"/>
      <c r="BS570" s="336"/>
    </row>
    <row r="571" spans="1:71" s="46" customFormat="1" ht="13.5" customHeight="1">
      <c r="A571" s="189"/>
      <c r="B571" s="189"/>
      <c r="C571" s="192">
        <v>2310</v>
      </c>
      <c r="D571" s="74" t="s">
        <v>99</v>
      </c>
      <c r="E571" s="154"/>
      <c r="F571" s="154"/>
      <c r="G571" s="80"/>
      <c r="H571" s="80"/>
      <c r="I571" s="234"/>
      <c r="J571" s="234"/>
      <c r="K571" s="45"/>
      <c r="L571" s="45"/>
      <c r="M571" s="336"/>
      <c r="N571" s="336"/>
      <c r="O571" s="336"/>
      <c r="P571" s="336"/>
      <c r="Q571" s="336"/>
      <c r="R571" s="336"/>
      <c r="S571" s="336"/>
      <c r="T571" s="336"/>
      <c r="U571" s="336"/>
      <c r="V571" s="336"/>
      <c r="W571" s="336"/>
      <c r="X571" s="336"/>
      <c r="Y571" s="336"/>
      <c r="Z571" s="336"/>
      <c r="AA571" s="336"/>
      <c r="AB571" s="336"/>
      <c r="AC571" s="336"/>
      <c r="AD571" s="336"/>
      <c r="AE571" s="336"/>
      <c r="AF571" s="336"/>
      <c r="AG571" s="336"/>
      <c r="AH571" s="336"/>
      <c r="AI571" s="336"/>
      <c r="AJ571" s="336"/>
      <c r="AK571" s="336"/>
      <c r="AL571" s="336"/>
      <c r="AM571" s="336"/>
      <c r="AN571" s="336"/>
      <c r="AO571" s="336"/>
      <c r="AP571" s="336"/>
      <c r="AQ571" s="336"/>
      <c r="AR571" s="336"/>
      <c r="AS571" s="336"/>
      <c r="AT571" s="336"/>
      <c r="AU571" s="336"/>
      <c r="AV571" s="336"/>
      <c r="AW571" s="336"/>
      <c r="AX571" s="336"/>
      <c r="AY571" s="336"/>
      <c r="AZ571" s="336"/>
      <c r="BA571" s="336"/>
      <c r="BB571" s="336"/>
      <c r="BC571" s="336"/>
      <c r="BD571" s="336"/>
      <c r="BE571" s="336"/>
      <c r="BF571" s="336"/>
      <c r="BG571" s="336"/>
      <c r="BH571" s="336"/>
      <c r="BI571" s="336"/>
      <c r="BJ571" s="336"/>
      <c r="BK571" s="336"/>
      <c r="BL571" s="336"/>
      <c r="BM571" s="336"/>
      <c r="BN571" s="336"/>
      <c r="BO571" s="336"/>
      <c r="BP571" s="336"/>
      <c r="BQ571" s="336"/>
      <c r="BR571" s="336"/>
      <c r="BS571" s="336"/>
    </row>
    <row r="572" spans="1:71" s="46" customFormat="1" ht="13.5" customHeight="1">
      <c r="A572" s="189"/>
      <c r="B572" s="190"/>
      <c r="C572" s="192"/>
      <c r="D572" s="74" t="s">
        <v>105</v>
      </c>
      <c r="E572" s="154">
        <v>0</v>
      </c>
      <c r="F572" s="154">
        <v>3000</v>
      </c>
      <c r="G572" s="80">
        <v>3000</v>
      </c>
      <c r="H572" s="80">
        <f>G572/F572*100</f>
        <v>100</v>
      </c>
      <c r="I572" s="234"/>
      <c r="J572" s="234"/>
      <c r="K572" s="45"/>
      <c r="L572" s="45"/>
      <c r="M572" s="336"/>
      <c r="N572" s="336"/>
      <c r="O572" s="336"/>
      <c r="P572" s="336"/>
      <c r="Q572" s="336"/>
      <c r="R572" s="336"/>
      <c r="S572" s="336"/>
      <c r="T572" s="336"/>
      <c r="U572" s="336"/>
      <c r="V572" s="336"/>
      <c r="W572" s="336"/>
      <c r="X572" s="336"/>
      <c r="Y572" s="336"/>
      <c r="Z572" s="336"/>
      <c r="AA572" s="336"/>
      <c r="AB572" s="336"/>
      <c r="AC572" s="336"/>
      <c r="AD572" s="336"/>
      <c r="AE572" s="336"/>
      <c r="AF572" s="336"/>
      <c r="AG572" s="336"/>
      <c r="AH572" s="336"/>
      <c r="AI572" s="336"/>
      <c r="AJ572" s="336"/>
      <c r="AK572" s="336"/>
      <c r="AL572" s="336"/>
      <c r="AM572" s="336"/>
      <c r="AN572" s="336"/>
      <c r="AO572" s="336"/>
      <c r="AP572" s="336"/>
      <c r="AQ572" s="336"/>
      <c r="AR572" s="336"/>
      <c r="AS572" s="336"/>
      <c r="AT572" s="336"/>
      <c r="AU572" s="336"/>
      <c r="AV572" s="336"/>
      <c r="AW572" s="336"/>
      <c r="AX572" s="336"/>
      <c r="AY572" s="336"/>
      <c r="AZ572" s="336"/>
      <c r="BA572" s="336"/>
      <c r="BB572" s="336"/>
      <c r="BC572" s="336"/>
      <c r="BD572" s="336"/>
      <c r="BE572" s="336"/>
      <c r="BF572" s="336"/>
      <c r="BG572" s="336"/>
      <c r="BH572" s="336"/>
      <c r="BI572" s="336"/>
      <c r="BJ572" s="336"/>
      <c r="BK572" s="336"/>
      <c r="BL572" s="336"/>
      <c r="BM572" s="336"/>
      <c r="BN572" s="336"/>
      <c r="BO572" s="336"/>
      <c r="BP572" s="336"/>
      <c r="BQ572" s="336"/>
      <c r="BR572" s="336"/>
      <c r="BS572" s="336"/>
    </row>
    <row r="573" spans="1:71" s="46" customFormat="1" ht="13.5" customHeight="1">
      <c r="A573" s="189"/>
      <c r="B573" s="176">
        <v>85154</v>
      </c>
      <c r="C573" s="191"/>
      <c r="D573" s="151" t="s">
        <v>126</v>
      </c>
      <c r="E573" s="152">
        <v>0</v>
      </c>
      <c r="F573" s="152">
        <f>F575</f>
        <v>2600</v>
      </c>
      <c r="G573" s="71">
        <f>G575</f>
        <v>2600</v>
      </c>
      <c r="H573" s="71">
        <f>G573/F573*100</f>
        <v>100</v>
      </c>
      <c r="I573" s="234"/>
      <c r="J573" s="234"/>
      <c r="K573" s="45"/>
      <c r="L573" s="45"/>
      <c r="M573" s="336"/>
      <c r="N573" s="336"/>
      <c r="O573" s="336"/>
      <c r="P573" s="336"/>
      <c r="Q573" s="336"/>
      <c r="R573" s="336"/>
      <c r="S573" s="336"/>
      <c r="T573" s="336"/>
      <c r="U573" s="336"/>
      <c r="V573" s="336"/>
      <c r="W573" s="336"/>
      <c r="X573" s="336"/>
      <c r="Y573" s="336"/>
      <c r="Z573" s="336"/>
      <c r="AA573" s="336"/>
      <c r="AB573" s="336"/>
      <c r="AC573" s="336"/>
      <c r="AD573" s="336"/>
      <c r="AE573" s="336"/>
      <c r="AF573" s="336"/>
      <c r="AG573" s="336"/>
      <c r="AH573" s="336"/>
      <c r="AI573" s="336"/>
      <c r="AJ573" s="336"/>
      <c r="AK573" s="336"/>
      <c r="AL573" s="336"/>
      <c r="AM573" s="336"/>
      <c r="AN573" s="336"/>
      <c r="AO573" s="336"/>
      <c r="AP573" s="336"/>
      <c r="AQ573" s="336"/>
      <c r="AR573" s="336"/>
      <c r="AS573" s="336"/>
      <c r="AT573" s="336"/>
      <c r="AU573" s="336"/>
      <c r="AV573" s="336"/>
      <c r="AW573" s="336"/>
      <c r="AX573" s="336"/>
      <c r="AY573" s="336"/>
      <c r="AZ573" s="336"/>
      <c r="BA573" s="336"/>
      <c r="BB573" s="336"/>
      <c r="BC573" s="336"/>
      <c r="BD573" s="336"/>
      <c r="BE573" s="336"/>
      <c r="BF573" s="336"/>
      <c r="BG573" s="336"/>
      <c r="BH573" s="336"/>
      <c r="BI573" s="336"/>
      <c r="BJ573" s="336"/>
      <c r="BK573" s="336"/>
      <c r="BL573" s="336"/>
      <c r="BM573" s="336"/>
      <c r="BN573" s="336"/>
      <c r="BO573" s="336"/>
      <c r="BP573" s="336"/>
      <c r="BQ573" s="336"/>
      <c r="BR573" s="336"/>
      <c r="BS573" s="336"/>
    </row>
    <row r="574" spans="1:71" s="46" customFormat="1" ht="13.5" customHeight="1">
      <c r="A574" s="189"/>
      <c r="B574" s="176"/>
      <c r="C574" s="192">
        <v>2310</v>
      </c>
      <c r="D574" s="74" t="s">
        <v>99</v>
      </c>
      <c r="E574" s="154"/>
      <c r="F574" s="154"/>
      <c r="G574" s="80"/>
      <c r="H574" s="80"/>
      <c r="I574" s="234"/>
      <c r="J574" s="234"/>
      <c r="K574" s="45"/>
      <c r="L574" s="45"/>
      <c r="M574" s="336"/>
      <c r="N574" s="336"/>
      <c r="O574" s="336"/>
      <c r="P574" s="336"/>
      <c r="Q574" s="336"/>
      <c r="R574" s="336"/>
      <c r="S574" s="336"/>
      <c r="T574" s="336"/>
      <c r="U574" s="336"/>
      <c r="V574" s="336"/>
      <c r="W574" s="336"/>
      <c r="X574" s="336"/>
      <c r="Y574" s="336"/>
      <c r="Z574" s="336"/>
      <c r="AA574" s="336"/>
      <c r="AB574" s="336"/>
      <c r="AC574" s="336"/>
      <c r="AD574" s="336"/>
      <c r="AE574" s="336"/>
      <c r="AF574" s="336"/>
      <c r="AG574" s="336"/>
      <c r="AH574" s="336"/>
      <c r="AI574" s="336"/>
      <c r="AJ574" s="336"/>
      <c r="AK574" s="336"/>
      <c r="AL574" s="336"/>
      <c r="AM574" s="336"/>
      <c r="AN574" s="336"/>
      <c r="AO574" s="336"/>
      <c r="AP574" s="336"/>
      <c r="AQ574" s="336"/>
      <c r="AR574" s="336"/>
      <c r="AS574" s="336"/>
      <c r="AT574" s="336"/>
      <c r="AU574" s="336"/>
      <c r="AV574" s="336"/>
      <c r="AW574" s="336"/>
      <c r="AX574" s="336"/>
      <c r="AY574" s="336"/>
      <c r="AZ574" s="336"/>
      <c r="BA574" s="336"/>
      <c r="BB574" s="336"/>
      <c r="BC574" s="336"/>
      <c r="BD574" s="336"/>
      <c r="BE574" s="336"/>
      <c r="BF574" s="336"/>
      <c r="BG574" s="336"/>
      <c r="BH574" s="336"/>
      <c r="BI574" s="336"/>
      <c r="BJ574" s="336"/>
      <c r="BK574" s="336"/>
      <c r="BL574" s="336"/>
      <c r="BM574" s="336"/>
      <c r="BN574" s="336"/>
      <c r="BO574" s="336"/>
      <c r="BP574" s="336"/>
      <c r="BQ574" s="336"/>
      <c r="BR574" s="336"/>
      <c r="BS574" s="336"/>
    </row>
    <row r="575" spans="1:71" s="46" customFormat="1" ht="13.5" customHeight="1">
      <c r="A575" s="189"/>
      <c r="B575" s="176"/>
      <c r="C575" s="192"/>
      <c r="D575" s="74" t="s">
        <v>105</v>
      </c>
      <c r="E575" s="154">
        <v>0</v>
      </c>
      <c r="F575" s="154">
        <v>2600</v>
      </c>
      <c r="G575" s="80">
        <v>2600</v>
      </c>
      <c r="H575" s="80">
        <f>G575/F575*100</f>
        <v>100</v>
      </c>
      <c r="I575" s="234"/>
      <c r="J575" s="234"/>
      <c r="K575" s="45"/>
      <c r="L575" s="45"/>
      <c r="M575" s="336"/>
      <c r="N575" s="336"/>
      <c r="O575" s="336"/>
      <c r="P575" s="336"/>
      <c r="Q575" s="336"/>
      <c r="R575" s="336"/>
      <c r="S575" s="336"/>
      <c r="T575" s="336"/>
      <c r="U575" s="336"/>
      <c r="V575" s="336"/>
      <c r="W575" s="336"/>
      <c r="X575" s="336"/>
      <c r="Y575" s="336"/>
      <c r="Z575" s="336"/>
      <c r="AA575" s="336"/>
      <c r="AB575" s="336"/>
      <c r="AC575" s="336"/>
      <c r="AD575" s="336"/>
      <c r="AE575" s="336"/>
      <c r="AF575" s="336"/>
      <c r="AG575" s="336"/>
      <c r="AH575" s="336"/>
      <c r="AI575" s="336"/>
      <c r="AJ575" s="336"/>
      <c r="AK575" s="336"/>
      <c r="AL575" s="336"/>
      <c r="AM575" s="336"/>
      <c r="AN575" s="336"/>
      <c r="AO575" s="336"/>
      <c r="AP575" s="336"/>
      <c r="AQ575" s="336"/>
      <c r="AR575" s="336"/>
      <c r="AS575" s="336"/>
      <c r="AT575" s="336"/>
      <c r="AU575" s="336"/>
      <c r="AV575" s="336"/>
      <c r="AW575" s="336"/>
      <c r="AX575" s="336"/>
      <c r="AY575" s="336"/>
      <c r="AZ575" s="336"/>
      <c r="BA575" s="336"/>
      <c r="BB575" s="336"/>
      <c r="BC575" s="336"/>
      <c r="BD575" s="336"/>
      <c r="BE575" s="336"/>
      <c r="BF575" s="336"/>
      <c r="BG575" s="336"/>
      <c r="BH575" s="336"/>
      <c r="BI575" s="336"/>
      <c r="BJ575" s="336"/>
      <c r="BK575" s="336"/>
      <c r="BL575" s="336"/>
      <c r="BM575" s="336"/>
      <c r="BN575" s="336"/>
      <c r="BO575" s="336"/>
      <c r="BP575" s="336"/>
      <c r="BQ575" s="336"/>
      <c r="BR575" s="336"/>
      <c r="BS575" s="336"/>
    </row>
    <row r="576" spans="1:71" s="46" customFormat="1" ht="13.5" customHeight="1">
      <c r="A576" s="521">
        <v>855</v>
      </c>
      <c r="B576" s="521"/>
      <c r="C576" s="521"/>
      <c r="D576" s="564" t="s">
        <v>409</v>
      </c>
      <c r="E576" s="310">
        <f>E577</f>
        <v>0</v>
      </c>
      <c r="F576" s="310">
        <f>F577</f>
        <v>0</v>
      </c>
      <c r="G576" s="313">
        <f>G577</f>
        <v>0</v>
      </c>
      <c r="H576" s="313">
        <v>0</v>
      </c>
      <c r="I576" s="236"/>
      <c r="J576" s="236"/>
      <c r="K576" s="654"/>
      <c r="L576" s="654"/>
      <c r="M576" s="336"/>
      <c r="N576" s="336"/>
      <c r="O576" s="336"/>
      <c r="P576" s="336"/>
      <c r="Q576" s="336"/>
      <c r="R576" s="336"/>
      <c r="S576" s="336"/>
      <c r="T576" s="336"/>
      <c r="U576" s="336"/>
      <c r="V576" s="336"/>
      <c r="W576" s="336"/>
      <c r="X576" s="336"/>
      <c r="Y576" s="336"/>
      <c r="Z576" s="336"/>
      <c r="AA576" s="336"/>
      <c r="AB576" s="336"/>
      <c r="AC576" s="336"/>
      <c r="AD576" s="336"/>
      <c r="AE576" s="336"/>
      <c r="AF576" s="336"/>
      <c r="AG576" s="336"/>
      <c r="AH576" s="336"/>
      <c r="AI576" s="336"/>
      <c r="AJ576" s="336"/>
      <c r="AK576" s="336"/>
      <c r="AL576" s="336"/>
      <c r="AM576" s="336"/>
      <c r="AN576" s="336"/>
      <c r="AO576" s="336"/>
      <c r="AP576" s="336"/>
      <c r="AQ576" s="336"/>
      <c r="AR576" s="336"/>
      <c r="AS576" s="336"/>
      <c r="AT576" s="336"/>
      <c r="AU576" s="336"/>
      <c r="AV576" s="336"/>
      <c r="AW576" s="336"/>
      <c r="AX576" s="336"/>
      <c r="AY576" s="336"/>
      <c r="AZ576" s="336"/>
      <c r="BA576" s="336"/>
      <c r="BB576" s="336"/>
      <c r="BC576" s="336"/>
      <c r="BD576" s="336"/>
      <c r="BE576" s="336"/>
      <c r="BF576" s="336"/>
      <c r="BG576" s="336"/>
      <c r="BH576" s="336"/>
      <c r="BI576" s="336"/>
      <c r="BJ576" s="336"/>
      <c r="BK576" s="336"/>
      <c r="BL576" s="336"/>
      <c r="BM576" s="336"/>
      <c r="BN576" s="336"/>
      <c r="BO576" s="336"/>
      <c r="BP576" s="336"/>
      <c r="BQ576" s="336"/>
      <c r="BR576" s="336"/>
      <c r="BS576" s="336"/>
    </row>
    <row r="577" spans="1:71" s="46" customFormat="1" ht="13.5" customHeight="1">
      <c r="A577" s="172"/>
      <c r="B577" s="229">
        <v>85204</v>
      </c>
      <c r="C577" s="173"/>
      <c r="D577" s="68" t="s">
        <v>88</v>
      </c>
      <c r="E577" s="339">
        <f>E579+E581</f>
        <v>0</v>
      </c>
      <c r="F577" s="339">
        <f>F579+F581</f>
        <v>0</v>
      </c>
      <c r="G577" s="70">
        <f>G579+G581</f>
        <v>0</v>
      </c>
      <c r="H577" s="70">
        <v>0</v>
      </c>
      <c r="I577" s="656"/>
      <c r="J577" s="656"/>
      <c r="K577" s="657"/>
      <c r="L577" s="657"/>
      <c r="M577" s="336"/>
      <c r="N577" s="336"/>
      <c r="O577" s="336"/>
      <c r="P577" s="336"/>
      <c r="Q577" s="336"/>
      <c r="R577" s="336"/>
      <c r="S577" s="336"/>
      <c r="T577" s="336"/>
      <c r="U577" s="336"/>
      <c r="V577" s="336"/>
      <c r="W577" s="336"/>
      <c r="X577" s="336"/>
      <c r="Y577" s="336"/>
      <c r="Z577" s="336"/>
      <c r="AA577" s="336"/>
      <c r="AB577" s="336"/>
      <c r="AC577" s="336"/>
      <c r="AD577" s="336"/>
      <c r="AE577" s="336"/>
      <c r="AF577" s="336"/>
      <c r="AG577" s="336"/>
      <c r="AH577" s="336"/>
      <c r="AI577" s="336"/>
      <c r="AJ577" s="336"/>
      <c r="AK577" s="336"/>
      <c r="AL577" s="336"/>
      <c r="AM577" s="336"/>
      <c r="AN577" s="336"/>
      <c r="AO577" s="336"/>
      <c r="AP577" s="336"/>
      <c r="AQ577" s="336"/>
      <c r="AR577" s="336"/>
      <c r="AS577" s="336"/>
      <c r="AT577" s="336"/>
      <c r="AU577" s="336"/>
      <c r="AV577" s="336"/>
      <c r="AW577" s="336"/>
      <c r="AX577" s="336"/>
      <c r="AY577" s="336"/>
      <c r="AZ577" s="336"/>
      <c r="BA577" s="336"/>
      <c r="BB577" s="336"/>
      <c r="BC577" s="336"/>
      <c r="BD577" s="336"/>
      <c r="BE577" s="336"/>
      <c r="BF577" s="336"/>
      <c r="BG577" s="336"/>
      <c r="BH577" s="336"/>
      <c r="BI577" s="336"/>
      <c r="BJ577" s="336"/>
      <c r="BK577" s="336"/>
      <c r="BL577" s="336"/>
      <c r="BM577" s="336"/>
      <c r="BN577" s="336"/>
      <c r="BO577" s="336"/>
      <c r="BP577" s="336"/>
      <c r="BQ577" s="336"/>
      <c r="BR577" s="336"/>
      <c r="BS577" s="336"/>
    </row>
    <row r="578" spans="1:71" s="46" customFormat="1" ht="13.5" customHeight="1">
      <c r="A578" s="172"/>
      <c r="B578" s="165"/>
      <c r="C578" s="638">
        <v>2310</v>
      </c>
      <c r="D578" s="174" t="s">
        <v>99</v>
      </c>
      <c r="E578" s="284"/>
      <c r="F578" s="284"/>
      <c r="G578" s="76"/>
      <c r="H578" s="76"/>
      <c r="I578" s="234"/>
      <c r="J578" s="234"/>
      <c r="K578" s="45"/>
      <c r="L578" s="45"/>
      <c r="M578" s="336"/>
      <c r="N578" s="336"/>
      <c r="O578" s="336"/>
      <c r="P578" s="336"/>
      <c r="Q578" s="336"/>
      <c r="R578" s="336"/>
      <c r="S578" s="336"/>
      <c r="T578" s="336"/>
      <c r="U578" s="336"/>
      <c r="V578" s="336"/>
      <c r="W578" s="336"/>
      <c r="X578" s="336"/>
      <c r="Y578" s="336"/>
      <c r="Z578" s="336"/>
      <c r="AA578" s="336"/>
      <c r="AB578" s="336"/>
      <c r="AC578" s="336"/>
      <c r="AD578" s="336"/>
      <c r="AE578" s="336"/>
      <c r="AF578" s="336"/>
      <c r="AG578" s="336"/>
      <c r="AH578" s="336"/>
      <c r="AI578" s="336"/>
      <c r="AJ578" s="336"/>
      <c r="AK578" s="336"/>
      <c r="AL578" s="336"/>
      <c r="AM578" s="336"/>
      <c r="AN578" s="336"/>
      <c r="AO578" s="336"/>
      <c r="AP578" s="336"/>
      <c r="AQ578" s="336"/>
      <c r="AR578" s="336"/>
      <c r="AS578" s="336"/>
      <c r="AT578" s="336"/>
      <c r="AU578" s="336"/>
      <c r="AV578" s="336"/>
      <c r="AW578" s="336"/>
      <c r="AX578" s="336"/>
      <c r="AY578" s="336"/>
      <c r="AZ578" s="336"/>
      <c r="BA578" s="336"/>
      <c r="BB578" s="336"/>
      <c r="BC578" s="336"/>
      <c r="BD578" s="336"/>
      <c r="BE578" s="336"/>
      <c r="BF578" s="336"/>
      <c r="BG578" s="336"/>
      <c r="BH578" s="336"/>
      <c r="BI578" s="336"/>
      <c r="BJ578" s="336"/>
      <c r="BK578" s="336"/>
      <c r="BL578" s="336"/>
      <c r="BM578" s="336"/>
      <c r="BN578" s="336"/>
      <c r="BO578" s="336"/>
      <c r="BP578" s="336"/>
      <c r="BQ578" s="336"/>
      <c r="BR578" s="336"/>
      <c r="BS578" s="336"/>
    </row>
    <row r="579" spans="1:71" s="46" customFormat="1" ht="13.5" customHeight="1">
      <c r="A579" s="172"/>
      <c r="B579" s="165"/>
      <c r="C579" s="117"/>
      <c r="D579" s="74" t="s">
        <v>367</v>
      </c>
      <c r="E579" s="284">
        <v>0</v>
      </c>
      <c r="F579" s="284">
        <v>0</v>
      </c>
      <c r="G579" s="76">
        <v>0</v>
      </c>
      <c r="H579" s="76">
        <v>0</v>
      </c>
      <c r="I579" s="234"/>
      <c r="J579" s="234"/>
      <c r="K579" s="45"/>
      <c r="L579" s="45"/>
      <c r="M579" s="336"/>
      <c r="N579" s="336"/>
      <c r="O579" s="336"/>
      <c r="P579" s="336"/>
      <c r="Q579" s="336"/>
      <c r="R579" s="336"/>
      <c r="S579" s="336"/>
      <c r="T579" s="336"/>
      <c r="U579" s="336"/>
      <c r="V579" s="336"/>
      <c r="W579" s="336"/>
      <c r="X579" s="336"/>
      <c r="Y579" s="336"/>
      <c r="Z579" s="336"/>
      <c r="AA579" s="336"/>
      <c r="AB579" s="336"/>
      <c r="AC579" s="336"/>
      <c r="AD579" s="336"/>
      <c r="AE579" s="336"/>
      <c r="AF579" s="336"/>
      <c r="AG579" s="336"/>
      <c r="AH579" s="336"/>
      <c r="AI579" s="336"/>
      <c r="AJ579" s="336"/>
      <c r="AK579" s="336"/>
      <c r="AL579" s="336"/>
      <c r="AM579" s="336"/>
      <c r="AN579" s="336"/>
      <c r="AO579" s="336"/>
      <c r="AP579" s="336"/>
      <c r="AQ579" s="336"/>
      <c r="AR579" s="336"/>
      <c r="AS579" s="336"/>
      <c r="AT579" s="336"/>
      <c r="AU579" s="336"/>
      <c r="AV579" s="336"/>
      <c r="AW579" s="336"/>
      <c r="AX579" s="336"/>
      <c r="AY579" s="336"/>
      <c r="AZ579" s="336"/>
      <c r="BA579" s="336"/>
      <c r="BB579" s="336"/>
      <c r="BC579" s="336"/>
      <c r="BD579" s="336"/>
      <c r="BE579" s="336"/>
      <c r="BF579" s="336"/>
      <c r="BG579" s="336"/>
      <c r="BH579" s="336"/>
      <c r="BI579" s="336"/>
      <c r="BJ579" s="336"/>
      <c r="BK579" s="336"/>
      <c r="BL579" s="336"/>
      <c r="BM579" s="336"/>
      <c r="BN579" s="336"/>
      <c r="BO579" s="336"/>
      <c r="BP579" s="336"/>
      <c r="BQ579" s="336"/>
      <c r="BR579" s="336"/>
      <c r="BS579" s="336"/>
    </row>
    <row r="580" spans="1:71" s="46" customFormat="1" ht="13.5" customHeight="1">
      <c r="A580" s="172"/>
      <c r="B580" s="165"/>
      <c r="C580" s="117">
        <v>2320</v>
      </c>
      <c r="D580" s="74" t="s">
        <v>101</v>
      </c>
      <c r="E580" s="284"/>
      <c r="F580" s="284"/>
      <c r="G580" s="76"/>
      <c r="H580" s="76"/>
      <c r="I580" s="234"/>
      <c r="J580" s="234"/>
      <c r="K580" s="45"/>
      <c r="L580" s="45"/>
      <c r="M580" s="336"/>
      <c r="N580" s="336"/>
      <c r="O580" s="336"/>
      <c r="P580" s="336"/>
      <c r="Q580" s="336"/>
      <c r="R580" s="336"/>
      <c r="S580" s="336"/>
      <c r="T580" s="336"/>
      <c r="U580" s="336"/>
      <c r="V580" s="336"/>
      <c r="W580" s="336"/>
      <c r="X580" s="336"/>
      <c r="Y580" s="336"/>
      <c r="Z580" s="336"/>
      <c r="AA580" s="336"/>
      <c r="AB580" s="336"/>
      <c r="AC580" s="336"/>
      <c r="AD580" s="336"/>
      <c r="AE580" s="336"/>
      <c r="AF580" s="336"/>
      <c r="AG580" s="336"/>
      <c r="AH580" s="336"/>
      <c r="AI580" s="336"/>
      <c r="AJ580" s="336"/>
      <c r="AK580" s="336"/>
      <c r="AL580" s="336"/>
      <c r="AM580" s="336"/>
      <c r="AN580" s="336"/>
      <c r="AO580" s="336"/>
      <c r="AP580" s="336"/>
      <c r="AQ580" s="336"/>
      <c r="AR580" s="336"/>
      <c r="AS580" s="336"/>
      <c r="AT580" s="336"/>
      <c r="AU580" s="336"/>
      <c r="AV580" s="336"/>
      <c r="AW580" s="336"/>
      <c r="AX580" s="336"/>
      <c r="AY580" s="336"/>
      <c r="AZ580" s="336"/>
      <c r="BA580" s="336"/>
      <c r="BB580" s="336"/>
      <c r="BC580" s="336"/>
      <c r="BD580" s="336"/>
      <c r="BE580" s="336"/>
      <c r="BF580" s="336"/>
      <c r="BG580" s="336"/>
      <c r="BH580" s="336"/>
      <c r="BI580" s="336"/>
      <c r="BJ580" s="336"/>
      <c r="BK580" s="336"/>
      <c r="BL580" s="336"/>
      <c r="BM580" s="336"/>
      <c r="BN580" s="336"/>
      <c r="BO580" s="336"/>
      <c r="BP580" s="336"/>
      <c r="BQ580" s="336"/>
      <c r="BR580" s="336"/>
      <c r="BS580" s="336"/>
    </row>
    <row r="581" spans="1:71" s="46" customFormat="1" ht="13.5" customHeight="1">
      <c r="A581" s="172"/>
      <c r="B581" s="165"/>
      <c r="C581" s="117"/>
      <c r="D581" s="74" t="s">
        <v>100</v>
      </c>
      <c r="E581" s="284">
        <v>0</v>
      </c>
      <c r="F581" s="284">
        <v>0</v>
      </c>
      <c r="G581" s="76">
        <v>0</v>
      </c>
      <c r="H581" s="76">
        <v>0</v>
      </c>
      <c r="I581" s="234"/>
      <c r="J581" s="234"/>
      <c r="K581" s="45"/>
      <c r="L581" s="45"/>
      <c r="M581" s="336"/>
      <c r="N581" s="336"/>
      <c r="O581" s="336"/>
      <c r="P581" s="336"/>
      <c r="Q581" s="336"/>
      <c r="R581" s="336"/>
      <c r="S581" s="336"/>
      <c r="T581" s="336"/>
      <c r="U581" s="336"/>
      <c r="V581" s="336"/>
      <c r="W581" s="336"/>
      <c r="X581" s="336"/>
      <c r="Y581" s="336"/>
      <c r="Z581" s="336"/>
      <c r="AA581" s="336"/>
      <c r="AB581" s="336"/>
      <c r="AC581" s="336"/>
      <c r="AD581" s="336"/>
      <c r="AE581" s="336"/>
      <c r="AF581" s="336"/>
      <c r="AG581" s="336"/>
      <c r="AH581" s="336"/>
      <c r="AI581" s="336"/>
      <c r="AJ581" s="336"/>
      <c r="AK581" s="336"/>
      <c r="AL581" s="336"/>
      <c r="AM581" s="336"/>
      <c r="AN581" s="336"/>
      <c r="AO581" s="336"/>
      <c r="AP581" s="336"/>
      <c r="AQ581" s="336"/>
      <c r="AR581" s="336"/>
      <c r="AS581" s="336"/>
      <c r="AT581" s="336"/>
      <c r="AU581" s="336"/>
      <c r="AV581" s="336"/>
      <c r="AW581" s="336"/>
      <c r="AX581" s="336"/>
      <c r="AY581" s="336"/>
      <c r="AZ581" s="336"/>
      <c r="BA581" s="336"/>
      <c r="BB581" s="336"/>
      <c r="BC581" s="336"/>
      <c r="BD581" s="336"/>
      <c r="BE581" s="336"/>
      <c r="BF581" s="336"/>
      <c r="BG581" s="336"/>
      <c r="BH581" s="336"/>
      <c r="BI581" s="336"/>
      <c r="BJ581" s="336"/>
      <c r="BK581" s="336"/>
      <c r="BL581" s="336"/>
      <c r="BM581" s="336"/>
      <c r="BN581" s="336"/>
      <c r="BO581" s="336"/>
      <c r="BP581" s="336"/>
      <c r="BQ581" s="336"/>
      <c r="BR581" s="336"/>
      <c r="BS581" s="336"/>
    </row>
    <row r="582" spans="1:71" s="46" customFormat="1" ht="13.5" customHeight="1">
      <c r="A582" s="172"/>
      <c r="B582" s="229">
        <v>85510</v>
      </c>
      <c r="C582" s="173"/>
      <c r="D582" s="68" t="s">
        <v>426</v>
      </c>
      <c r="E582" s="339"/>
      <c r="F582" s="339"/>
      <c r="G582" s="70"/>
      <c r="H582" s="70"/>
      <c r="I582" s="234"/>
      <c r="J582" s="234"/>
      <c r="K582" s="45"/>
      <c r="L582" s="45"/>
      <c r="M582" s="336"/>
      <c r="N582" s="336"/>
      <c r="O582" s="336"/>
      <c r="P582" s="336"/>
      <c r="Q582" s="336"/>
      <c r="R582" s="336"/>
      <c r="S582" s="336"/>
      <c r="T582" s="336"/>
      <c r="U582" s="336"/>
      <c r="V582" s="336"/>
      <c r="W582" s="336"/>
      <c r="X582" s="336"/>
      <c r="Y582" s="336"/>
      <c r="Z582" s="336"/>
      <c r="AA582" s="336"/>
      <c r="AB582" s="336"/>
      <c r="AC582" s="336"/>
      <c r="AD582" s="336"/>
      <c r="AE582" s="336"/>
      <c r="AF582" s="336"/>
      <c r="AG582" s="336"/>
      <c r="AH582" s="336"/>
      <c r="AI582" s="336"/>
      <c r="AJ582" s="336"/>
      <c r="AK582" s="336"/>
      <c r="AL582" s="336"/>
      <c r="AM582" s="336"/>
      <c r="AN582" s="336"/>
      <c r="AO582" s="336"/>
      <c r="AP582" s="336"/>
      <c r="AQ582" s="336"/>
      <c r="AR582" s="336"/>
      <c r="AS582" s="336"/>
      <c r="AT582" s="336"/>
      <c r="AU582" s="336"/>
      <c r="AV582" s="336"/>
      <c r="AW582" s="336"/>
      <c r="AX582" s="336"/>
      <c r="AY582" s="336"/>
      <c r="AZ582" s="336"/>
      <c r="BA582" s="336"/>
      <c r="BB582" s="336"/>
      <c r="BC582" s="336"/>
      <c r="BD582" s="336"/>
      <c r="BE582" s="336"/>
      <c r="BF582" s="336"/>
      <c r="BG582" s="336"/>
      <c r="BH582" s="336"/>
      <c r="BI582" s="336"/>
      <c r="BJ582" s="336"/>
      <c r="BK582" s="336"/>
      <c r="BL582" s="336"/>
      <c r="BM582" s="336"/>
      <c r="BN582" s="336"/>
      <c r="BO582" s="336"/>
      <c r="BP582" s="336"/>
      <c r="BQ582" s="336"/>
      <c r="BR582" s="336"/>
      <c r="BS582" s="336"/>
    </row>
    <row r="583" spans="1:71" s="46" customFormat="1" ht="13.5" customHeight="1">
      <c r="A583" s="172"/>
      <c r="B583" s="165"/>
      <c r="C583" s="638">
        <v>2310</v>
      </c>
      <c r="D583" s="174" t="s">
        <v>99</v>
      </c>
      <c r="E583" s="284"/>
      <c r="F583" s="284"/>
      <c r="G583" s="76"/>
      <c r="H583" s="76"/>
      <c r="I583" s="234"/>
      <c r="J583" s="234"/>
      <c r="K583" s="45"/>
      <c r="L583" s="45"/>
      <c r="M583" s="336"/>
      <c r="N583" s="336"/>
      <c r="O583" s="336"/>
      <c r="P583" s="336"/>
      <c r="Q583" s="336"/>
      <c r="R583" s="336"/>
      <c r="S583" s="336"/>
      <c r="T583" s="336"/>
      <c r="U583" s="336"/>
      <c r="V583" s="336"/>
      <c r="W583" s="336"/>
      <c r="X583" s="336"/>
      <c r="Y583" s="336"/>
      <c r="Z583" s="336"/>
      <c r="AA583" s="336"/>
      <c r="AB583" s="336"/>
      <c r="AC583" s="336"/>
      <c r="AD583" s="336"/>
      <c r="AE583" s="336"/>
      <c r="AF583" s="336"/>
      <c r="AG583" s="336"/>
      <c r="AH583" s="336"/>
      <c r="AI583" s="336"/>
      <c r="AJ583" s="336"/>
      <c r="AK583" s="336"/>
      <c r="AL583" s="336"/>
      <c r="AM583" s="336"/>
      <c r="AN583" s="336"/>
      <c r="AO583" s="336"/>
      <c r="AP583" s="336"/>
      <c r="AQ583" s="336"/>
      <c r="AR583" s="336"/>
      <c r="AS583" s="336"/>
      <c r="AT583" s="336"/>
      <c r="AU583" s="336"/>
      <c r="AV583" s="336"/>
      <c r="AW583" s="336"/>
      <c r="AX583" s="336"/>
      <c r="AY583" s="336"/>
      <c r="AZ583" s="336"/>
      <c r="BA583" s="336"/>
      <c r="BB583" s="336"/>
      <c r="BC583" s="336"/>
      <c r="BD583" s="336"/>
      <c r="BE583" s="336"/>
      <c r="BF583" s="336"/>
      <c r="BG583" s="336"/>
      <c r="BH583" s="336"/>
      <c r="BI583" s="336"/>
      <c r="BJ583" s="336"/>
      <c r="BK583" s="336"/>
      <c r="BL583" s="336"/>
      <c r="BM583" s="336"/>
      <c r="BN583" s="336"/>
      <c r="BO583" s="336"/>
      <c r="BP583" s="336"/>
      <c r="BQ583" s="336"/>
      <c r="BR583" s="336"/>
      <c r="BS583" s="336"/>
    </row>
    <row r="584" spans="1:71" s="46" customFormat="1" ht="13.5" customHeight="1">
      <c r="A584" s="172"/>
      <c r="B584" s="165"/>
      <c r="C584" s="117"/>
      <c r="D584" s="74" t="s">
        <v>367</v>
      </c>
      <c r="E584" s="284">
        <v>0</v>
      </c>
      <c r="F584" s="284">
        <v>0</v>
      </c>
      <c r="G584" s="76">
        <v>0</v>
      </c>
      <c r="H584" s="76">
        <v>0</v>
      </c>
      <c r="I584" s="234"/>
      <c r="J584" s="234"/>
      <c r="K584" s="45"/>
      <c r="L584" s="45"/>
      <c r="M584" s="336"/>
      <c r="N584" s="336"/>
      <c r="O584" s="336"/>
      <c r="P584" s="336"/>
      <c r="Q584" s="336"/>
      <c r="R584" s="336"/>
      <c r="S584" s="336"/>
      <c r="T584" s="336"/>
      <c r="U584" s="336"/>
      <c r="V584" s="336"/>
      <c r="W584" s="336"/>
      <c r="X584" s="336"/>
      <c r="Y584" s="336"/>
      <c r="Z584" s="336"/>
      <c r="AA584" s="336"/>
      <c r="AB584" s="336"/>
      <c r="AC584" s="336"/>
      <c r="AD584" s="336"/>
      <c r="AE584" s="336"/>
      <c r="AF584" s="336"/>
      <c r="AG584" s="336"/>
      <c r="AH584" s="336"/>
      <c r="AI584" s="336"/>
      <c r="AJ584" s="336"/>
      <c r="AK584" s="336"/>
      <c r="AL584" s="336"/>
      <c r="AM584" s="336"/>
      <c r="AN584" s="336"/>
      <c r="AO584" s="336"/>
      <c r="AP584" s="336"/>
      <c r="AQ584" s="336"/>
      <c r="AR584" s="336"/>
      <c r="AS584" s="336"/>
      <c r="AT584" s="336"/>
      <c r="AU584" s="336"/>
      <c r="AV584" s="336"/>
      <c r="AW584" s="336"/>
      <c r="AX584" s="336"/>
      <c r="AY584" s="336"/>
      <c r="AZ584" s="336"/>
      <c r="BA584" s="336"/>
      <c r="BB584" s="336"/>
      <c r="BC584" s="336"/>
      <c r="BD584" s="336"/>
      <c r="BE584" s="336"/>
      <c r="BF584" s="336"/>
      <c r="BG584" s="336"/>
      <c r="BH584" s="336"/>
      <c r="BI584" s="336"/>
      <c r="BJ584" s="336"/>
      <c r="BK584" s="336"/>
      <c r="BL584" s="336"/>
      <c r="BM584" s="336"/>
      <c r="BN584" s="336"/>
      <c r="BO584" s="336"/>
      <c r="BP584" s="336"/>
      <c r="BQ584" s="336"/>
      <c r="BR584" s="336"/>
      <c r="BS584" s="336"/>
    </row>
    <row r="585" spans="1:71" s="46" customFormat="1" ht="13.5" customHeight="1">
      <c r="A585" s="522"/>
      <c r="B585" s="523"/>
      <c r="C585" s="524"/>
      <c r="D585" s="521" t="s">
        <v>135</v>
      </c>
      <c r="E585" s="310">
        <f>E569+E576</f>
        <v>0</v>
      </c>
      <c r="F585" s="310">
        <f>F569+F576</f>
        <v>5600</v>
      </c>
      <c r="G585" s="313">
        <f>G569+G576</f>
        <v>5600</v>
      </c>
      <c r="H585" s="313">
        <f>G585/F585*100</f>
        <v>100</v>
      </c>
      <c r="I585" s="236"/>
      <c r="J585" s="236"/>
      <c r="K585" s="654"/>
      <c r="L585" s="232"/>
      <c r="M585" s="336"/>
      <c r="N585" s="336"/>
      <c r="O585" s="336"/>
      <c r="P585" s="336"/>
      <c r="Q585" s="336"/>
      <c r="R585" s="336"/>
      <c r="S585" s="336"/>
      <c r="T585" s="336"/>
      <c r="U585" s="336"/>
      <c r="V585" s="336"/>
      <c r="W585" s="336"/>
      <c r="X585" s="336"/>
      <c r="Y585" s="336"/>
      <c r="Z585" s="336"/>
      <c r="AA585" s="336"/>
      <c r="AB585" s="336"/>
      <c r="AC585" s="336"/>
      <c r="AD585" s="336"/>
      <c r="AE585" s="336"/>
      <c r="AF585" s="336"/>
      <c r="AG585" s="336"/>
      <c r="AH585" s="336"/>
      <c r="AI585" s="336"/>
      <c r="AJ585" s="336"/>
      <c r="AK585" s="336"/>
      <c r="AL585" s="336"/>
      <c r="AM585" s="336"/>
      <c r="AN585" s="336"/>
      <c r="AO585" s="336"/>
      <c r="AP585" s="336"/>
      <c r="AQ585" s="336"/>
      <c r="AR585" s="336"/>
      <c r="AS585" s="336"/>
      <c r="AT585" s="336"/>
      <c r="AU585" s="336"/>
      <c r="AV585" s="336"/>
      <c r="AW585" s="336"/>
      <c r="AX585" s="336"/>
      <c r="AY585" s="336"/>
      <c r="AZ585" s="336"/>
      <c r="BA585" s="336"/>
      <c r="BB585" s="336"/>
      <c r="BC585" s="336"/>
      <c r="BD585" s="336"/>
      <c r="BE585" s="336"/>
      <c r="BF585" s="336"/>
      <c r="BG585" s="336"/>
      <c r="BH585" s="336"/>
      <c r="BI585" s="336"/>
      <c r="BJ585" s="336"/>
      <c r="BK585" s="336"/>
      <c r="BL585" s="336"/>
      <c r="BM585" s="336"/>
      <c r="BN585" s="336"/>
      <c r="BO585" s="336"/>
      <c r="BP585" s="336"/>
      <c r="BQ585" s="336"/>
      <c r="BR585" s="336"/>
      <c r="BS585" s="336"/>
    </row>
    <row r="586" spans="1:71" s="46" customFormat="1" ht="13.5" customHeight="1">
      <c r="A586" s="533"/>
      <c r="B586" s="534"/>
      <c r="C586" s="527"/>
      <c r="D586" s="593" t="s">
        <v>169</v>
      </c>
      <c r="E586" s="539">
        <v>0</v>
      </c>
      <c r="F586" s="563">
        <v>0</v>
      </c>
      <c r="G586" s="530">
        <v>0</v>
      </c>
      <c r="H586" s="539">
        <v>0</v>
      </c>
      <c r="I586" s="243"/>
      <c r="K586" s="336"/>
      <c r="L586" s="336"/>
      <c r="M586" s="336"/>
      <c r="N586" s="336"/>
      <c r="O586" s="336"/>
      <c r="P586" s="336"/>
      <c r="Q586" s="336"/>
      <c r="R586" s="336"/>
      <c r="S586" s="336"/>
      <c r="T586" s="336"/>
      <c r="U586" s="336"/>
      <c r="V586" s="336"/>
      <c r="W586" s="336"/>
      <c r="X586" s="336"/>
      <c r="Y586" s="336"/>
      <c r="Z586" s="336"/>
      <c r="AA586" s="336"/>
      <c r="AB586" s="336"/>
      <c r="AC586" s="336"/>
      <c r="AD586" s="336"/>
      <c r="AE586" s="336"/>
      <c r="AF586" s="336"/>
      <c r="AG586" s="336"/>
      <c r="AH586" s="336"/>
      <c r="AI586" s="336"/>
      <c r="AJ586" s="336"/>
      <c r="AK586" s="336"/>
      <c r="AL586" s="336"/>
      <c r="AM586" s="336"/>
      <c r="AN586" s="336"/>
      <c r="AO586" s="336"/>
      <c r="AP586" s="336"/>
      <c r="AQ586" s="336"/>
      <c r="AR586" s="336"/>
      <c r="AS586" s="336"/>
      <c r="AT586" s="336"/>
      <c r="AU586" s="336"/>
      <c r="AV586" s="336"/>
      <c r="AW586" s="336"/>
      <c r="AX586" s="336"/>
      <c r="AY586" s="336"/>
      <c r="AZ586" s="336"/>
      <c r="BA586" s="336"/>
      <c r="BB586" s="336"/>
      <c r="BC586" s="336"/>
      <c r="BD586" s="336"/>
      <c r="BE586" s="336"/>
      <c r="BF586" s="336"/>
      <c r="BG586" s="336"/>
      <c r="BH586" s="336"/>
      <c r="BI586" s="336"/>
      <c r="BJ586" s="336"/>
      <c r="BK586" s="336"/>
      <c r="BL586" s="336"/>
      <c r="BM586" s="336"/>
      <c r="BN586" s="336"/>
      <c r="BO586" s="336"/>
      <c r="BP586" s="336"/>
      <c r="BQ586" s="336"/>
      <c r="BR586" s="336"/>
      <c r="BS586" s="336"/>
    </row>
    <row r="587" spans="1:71" s="46" customFormat="1" ht="13.5" customHeight="1">
      <c r="A587" s="106"/>
      <c r="B587" s="106"/>
      <c r="C587" s="106"/>
      <c r="D587" s="106"/>
      <c r="E587" s="106"/>
      <c r="F587" s="106"/>
      <c r="G587" s="106"/>
      <c r="H587" s="304"/>
      <c r="I587" s="243"/>
      <c r="K587" s="336"/>
      <c r="L587" s="336"/>
      <c r="M587" s="336"/>
      <c r="N587" s="336"/>
      <c r="O587" s="336"/>
      <c r="P587" s="336"/>
      <c r="Q587" s="336"/>
      <c r="R587" s="336"/>
      <c r="S587" s="336"/>
      <c r="T587" s="336"/>
      <c r="U587" s="336"/>
      <c r="V587" s="336"/>
      <c r="W587" s="336"/>
      <c r="X587" s="336"/>
      <c r="Y587" s="336"/>
      <c r="Z587" s="336"/>
      <c r="AA587" s="336"/>
      <c r="AB587" s="336"/>
      <c r="AC587" s="336"/>
      <c r="AD587" s="336"/>
      <c r="AE587" s="336"/>
      <c r="AF587" s="336"/>
      <c r="AG587" s="336"/>
      <c r="AH587" s="336"/>
      <c r="AI587" s="336"/>
      <c r="AJ587" s="336"/>
      <c r="AK587" s="336"/>
      <c r="AL587" s="336"/>
      <c r="AM587" s="336"/>
      <c r="AN587" s="336"/>
      <c r="AO587" s="336"/>
      <c r="AP587" s="336"/>
      <c r="AQ587" s="336"/>
      <c r="AR587" s="336"/>
      <c r="AS587" s="336"/>
      <c r="AT587" s="336"/>
      <c r="AU587" s="336"/>
      <c r="AV587" s="336"/>
      <c r="AW587" s="336"/>
      <c r="AX587" s="336"/>
      <c r="AY587" s="336"/>
      <c r="AZ587" s="336"/>
      <c r="BA587" s="336"/>
      <c r="BB587" s="336"/>
      <c r="BC587" s="336"/>
      <c r="BD587" s="336"/>
      <c r="BE587" s="336"/>
      <c r="BF587" s="336"/>
      <c r="BG587" s="336"/>
      <c r="BH587" s="336"/>
      <c r="BI587" s="336"/>
      <c r="BJ587" s="336"/>
      <c r="BK587" s="336"/>
      <c r="BL587" s="336"/>
      <c r="BM587" s="336"/>
      <c r="BN587" s="336"/>
      <c r="BO587" s="336"/>
      <c r="BP587" s="336"/>
      <c r="BQ587" s="336"/>
      <c r="BR587" s="336"/>
      <c r="BS587" s="336"/>
    </row>
    <row r="588" spans="1:71" s="46" customFormat="1" ht="13.5" customHeight="1">
      <c r="A588" s="106"/>
      <c r="B588" s="106"/>
      <c r="C588" s="106"/>
      <c r="D588" s="106"/>
      <c r="E588" s="106"/>
      <c r="F588" s="106"/>
      <c r="G588" s="106"/>
      <c r="H588" s="304"/>
      <c r="I588" s="243"/>
      <c r="K588" s="336"/>
      <c r="L588" s="336"/>
      <c r="M588" s="336"/>
      <c r="N588" s="336"/>
      <c r="O588" s="336"/>
      <c r="P588" s="336"/>
      <c r="Q588" s="336"/>
      <c r="R588" s="336"/>
      <c r="S588" s="336"/>
      <c r="T588" s="336"/>
      <c r="U588" s="336"/>
      <c r="V588" s="336"/>
      <c r="W588" s="336"/>
      <c r="X588" s="336"/>
      <c r="Y588" s="336"/>
      <c r="Z588" s="336"/>
      <c r="AA588" s="336"/>
      <c r="AB588" s="336"/>
      <c r="AC588" s="336"/>
      <c r="AD588" s="336"/>
      <c r="AE588" s="336"/>
      <c r="AF588" s="336"/>
      <c r="AG588" s="336"/>
      <c r="AH588" s="336"/>
      <c r="AI588" s="336"/>
      <c r="AJ588" s="336"/>
      <c r="AK588" s="336"/>
      <c r="AL588" s="336"/>
      <c r="AM588" s="336"/>
      <c r="AN588" s="336"/>
      <c r="AO588" s="336"/>
      <c r="AP588" s="336"/>
      <c r="AQ588" s="336"/>
      <c r="AR588" s="336"/>
      <c r="AS588" s="336"/>
      <c r="AT588" s="336"/>
      <c r="AU588" s="336"/>
      <c r="AV588" s="336"/>
      <c r="AW588" s="336"/>
      <c r="AX588" s="336"/>
      <c r="AY588" s="336"/>
      <c r="AZ588" s="336"/>
      <c r="BA588" s="336"/>
      <c r="BB588" s="336"/>
      <c r="BC588" s="336"/>
      <c r="BD588" s="336"/>
      <c r="BE588" s="336"/>
      <c r="BF588" s="336"/>
      <c r="BG588" s="336"/>
      <c r="BH588" s="336"/>
      <c r="BI588" s="336"/>
      <c r="BJ588" s="336"/>
      <c r="BK588" s="336"/>
      <c r="BL588" s="336"/>
      <c r="BM588" s="336"/>
      <c r="BN588" s="336"/>
      <c r="BO588" s="336"/>
      <c r="BP588" s="336"/>
      <c r="BQ588" s="336"/>
      <c r="BR588" s="336"/>
      <c r="BS588" s="336"/>
    </row>
    <row r="589" spans="5:71" s="46" customFormat="1" ht="13.5" customHeight="1">
      <c r="E589" s="512"/>
      <c r="F589" s="512"/>
      <c r="G589" s="512"/>
      <c r="H589" s="512"/>
      <c r="K589" s="336"/>
      <c r="L589" s="336"/>
      <c r="M589" s="336"/>
      <c r="N589" s="336"/>
      <c r="O589" s="336"/>
      <c r="P589" s="336"/>
      <c r="Q589" s="336"/>
      <c r="R589" s="336"/>
      <c r="S589" s="336"/>
      <c r="T589" s="336"/>
      <c r="U589" s="336"/>
      <c r="V589" s="336"/>
      <c r="W589" s="336"/>
      <c r="X589" s="336"/>
      <c r="Y589" s="336"/>
      <c r="Z589" s="336"/>
      <c r="AA589" s="336"/>
      <c r="AB589" s="336"/>
      <c r="AC589" s="336"/>
      <c r="AD589" s="336"/>
      <c r="AE589" s="336"/>
      <c r="AF589" s="336"/>
      <c r="AG589" s="336"/>
      <c r="AH589" s="336"/>
      <c r="AI589" s="336"/>
      <c r="AJ589" s="336"/>
      <c r="AK589" s="336"/>
      <c r="AL589" s="336"/>
      <c r="AM589" s="336"/>
      <c r="AN589" s="336"/>
      <c r="AO589" s="336"/>
      <c r="AP589" s="336"/>
      <c r="AQ589" s="336"/>
      <c r="AR589" s="336"/>
      <c r="AS589" s="336"/>
      <c r="AT589" s="336"/>
      <c r="AU589" s="336"/>
      <c r="AV589" s="336"/>
      <c r="AW589" s="336"/>
      <c r="AX589" s="336"/>
      <c r="AY589" s="336"/>
      <c r="AZ589" s="336"/>
      <c r="BA589" s="336"/>
      <c r="BB589" s="336"/>
      <c r="BC589" s="336"/>
      <c r="BD589" s="336"/>
      <c r="BE589" s="336"/>
      <c r="BF589" s="336"/>
      <c r="BG589" s="336"/>
      <c r="BH589" s="336"/>
      <c r="BI589" s="336"/>
      <c r="BJ589" s="336"/>
      <c r="BK589" s="336"/>
      <c r="BL589" s="336"/>
      <c r="BM589" s="336"/>
      <c r="BN589" s="336"/>
      <c r="BO589" s="336"/>
      <c r="BP589" s="336"/>
      <c r="BQ589" s="336"/>
      <c r="BR589" s="336"/>
      <c r="BS589" s="336"/>
    </row>
    <row r="590" spans="5:71" s="46" customFormat="1" ht="13.5" customHeight="1">
      <c r="E590" s="47" t="s">
        <v>496</v>
      </c>
      <c r="H590" s="243"/>
      <c r="K590" s="336"/>
      <c r="L590" s="336"/>
      <c r="M590" s="336"/>
      <c r="N590" s="336"/>
      <c r="O590" s="336"/>
      <c r="P590" s="336"/>
      <c r="Q590" s="336"/>
      <c r="R590" s="336"/>
      <c r="S590" s="336"/>
      <c r="T590" s="336"/>
      <c r="U590" s="336"/>
      <c r="V590" s="336"/>
      <c r="W590" s="336"/>
      <c r="X590" s="336"/>
      <c r="Y590" s="336"/>
      <c r="Z590" s="336"/>
      <c r="AA590" s="336"/>
      <c r="AB590" s="336"/>
      <c r="AC590" s="336"/>
      <c r="AD590" s="336"/>
      <c r="AE590" s="336"/>
      <c r="AF590" s="336"/>
      <c r="AG590" s="336"/>
      <c r="AH590" s="336"/>
      <c r="AI590" s="336"/>
      <c r="AJ590" s="336"/>
      <c r="AK590" s="336"/>
      <c r="AL590" s="336"/>
      <c r="AM590" s="336"/>
      <c r="AN590" s="336"/>
      <c r="AO590" s="336"/>
      <c r="AP590" s="336"/>
      <c r="AQ590" s="336"/>
      <c r="AR590" s="336"/>
      <c r="AS590" s="336"/>
      <c r="AT590" s="336"/>
      <c r="AU590" s="336"/>
      <c r="AV590" s="336"/>
      <c r="AW590" s="336"/>
      <c r="AX590" s="336"/>
      <c r="AY590" s="336"/>
      <c r="AZ590" s="336"/>
      <c r="BA590" s="336"/>
      <c r="BB590" s="336"/>
      <c r="BC590" s="336"/>
      <c r="BD590" s="336"/>
      <c r="BE590" s="336"/>
      <c r="BF590" s="336"/>
      <c r="BG590" s="336"/>
      <c r="BH590" s="336"/>
      <c r="BI590" s="336"/>
      <c r="BJ590" s="336"/>
      <c r="BK590" s="336"/>
      <c r="BL590" s="336"/>
      <c r="BM590" s="336"/>
      <c r="BN590" s="336"/>
      <c r="BO590" s="336"/>
      <c r="BP590" s="336"/>
      <c r="BQ590" s="336"/>
      <c r="BR590" s="336"/>
      <c r="BS590" s="336"/>
    </row>
    <row r="591" spans="5:71" s="46" customFormat="1" ht="13.5" customHeight="1">
      <c r="E591" s="47"/>
      <c r="H591" s="243"/>
      <c r="K591" s="336"/>
      <c r="L591" s="336"/>
      <c r="M591" s="336"/>
      <c r="N591" s="336"/>
      <c r="O591" s="336"/>
      <c r="P591" s="336"/>
      <c r="Q591" s="336"/>
      <c r="R591" s="336"/>
      <c r="S591" s="336"/>
      <c r="T591" s="336"/>
      <c r="U591" s="336"/>
      <c r="V591" s="336"/>
      <c r="W591" s="336"/>
      <c r="X591" s="336"/>
      <c r="Y591" s="336"/>
      <c r="Z591" s="336"/>
      <c r="AA591" s="336"/>
      <c r="AB591" s="336"/>
      <c r="AC591" s="336"/>
      <c r="AD591" s="336"/>
      <c r="AE591" s="336"/>
      <c r="AF591" s="336"/>
      <c r="AG591" s="336"/>
      <c r="AH591" s="336"/>
      <c r="AI591" s="336"/>
      <c r="AJ591" s="336"/>
      <c r="AK591" s="336"/>
      <c r="AL591" s="336"/>
      <c r="AM591" s="336"/>
      <c r="AN591" s="336"/>
      <c r="AO591" s="336"/>
      <c r="AP591" s="336"/>
      <c r="AQ591" s="336"/>
      <c r="AR591" s="336"/>
      <c r="AS591" s="336"/>
      <c r="AT591" s="336"/>
      <c r="AU591" s="336"/>
      <c r="AV591" s="336"/>
      <c r="AW591" s="336"/>
      <c r="AX591" s="336"/>
      <c r="AY591" s="336"/>
      <c r="AZ591" s="336"/>
      <c r="BA591" s="336"/>
      <c r="BB591" s="336"/>
      <c r="BC591" s="336"/>
      <c r="BD591" s="336"/>
      <c r="BE591" s="336"/>
      <c r="BF591" s="336"/>
      <c r="BG591" s="336"/>
      <c r="BH591" s="336"/>
      <c r="BI591" s="336"/>
      <c r="BJ591" s="336"/>
      <c r="BK591" s="336"/>
      <c r="BL591" s="336"/>
      <c r="BM591" s="336"/>
      <c r="BN591" s="336"/>
      <c r="BO591" s="336"/>
      <c r="BP591" s="336"/>
      <c r="BQ591" s="336"/>
      <c r="BR591" s="336"/>
      <c r="BS591" s="336"/>
    </row>
    <row r="592" spans="1:71" s="46" customFormat="1" ht="13.5" customHeight="1">
      <c r="A592" s="232"/>
      <c r="B592" s="232"/>
      <c r="C592" s="232"/>
      <c r="D592" s="232"/>
      <c r="E592" s="236"/>
      <c r="F592" s="47" t="s">
        <v>431</v>
      </c>
      <c r="G592" s="47"/>
      <c r="H592" s="48"/>
      <c r="K592" s="336"/>
      <c r="L592" s="336"/>
      <c r="M592" s="336"/>
      <c r="N592" s="336"/>
      <c r="O592" s="336"/>
      <c r="P592" s="336"/>
      <c r="Q592" s="336"/>
      <c r="R592" s="336"/>
      <c r="S592" s="336"/>
      <c r="T592" s="336"/>
      <c r="U592" s="336"/>
      <c r="V592" s="336"/>
      <c r="W592" s="336"/>
      <c r="X592" s="336"/>
      <c r="Y592" s="336"/>
      <c r="Z592" s="336"/>
      <c r="AA592" s="336"/>
      <c r="AB592" s="336"/>
      <c r="AC592" s="336"/>
      <c r="AD592" s="336"/>
      <c r="AE592" s="336"/>
      <c r="AF592" s="336"/>
      <c r="AG592" s="336"/>
      <c r="AH592" s="336"/>
      <c r="AI592" s="336"/>
      <c r="AJ592" s="336"/>
      <c r="AK592" s="336"/>
      <c r="AL592" s="336"/>
      <c r="AM592" s="336"/>
      <c r="AN592" s="336"/>
      <c r="AO592" s="336"/>
      <c r="AP592" s="336"/>
      <c r="AQ592" s="336"/>
      <c r="AR592" s="336"/>
      <c r="AS592" s="336"/>
      <c r="AT592" s="336"/>
      <c r="AU592" s="336"/>
      <c r="AV592" s="336"/>
      <c r="AW592" s="336"/>
      <c r="AX592" s="336"/>
      <c r="AY592" s="336"/>
      <c r="AZ592" s="336"/>
      <c r="BA592" s="336"/>
      <c r="BB592" s="336"/>
      <c r="BC592" s="336"/>
      <c r="BD592" s="336"/>
      <c r="BE592" s="336"/>
      <c r="BF592" s="336"/>
      <c r="BG592" s="336"/>
      <c r="BH592" s="336"/>
      <c r="BI592" s="336"/>
      <c r="BJ592" s="336"/>
      <c r="BK592" s="336"/>
      <c r="BL592" s="336"/>
      <c r="BM592" s="336"/>
      <c r="BN592" s="336"/>
      <c r="BO592" s="336"/>
      <c r="BP592" s="336"/>
      <c r="BQ592" s="336"/>
      <c r="BR592" s="336"/>
      <c r="BS592" s="336"/>
    </row>
    <row r="593" spans="6:71" s="46" customFormat="1" ht="13.5" customHeight="1">
      <c r="F593" s="47" t="s">
        <v>121</v>
      </c>
      <c r="G593" s="47"/>
      <c r="H593" s="48"/>
      <c r="K593" s="336"/>
      <c r="L593" s="336"/>
      <c r="M593" s="336"/>
      <c r="N593" s="336"/>
      <c r="O593" s="336"/>
      <c r="P593" s="336"/>
      <c r="Q593" s="336"/>
      <c r="R593" s="336"/>
      <c r="S593" s="336"/>
      <c r="T593" s="336"/>
      <c r="U593" s="336"/>
      <c r="V593" s="336"/>
      <c r="W593" s="336"/>
      <c r="X593" s="336"/>
      <c r="Y593" s="336"/>
      <c r="Z593" s="336"/>
      <c r="AA593" s="336"/>
      <c r="AB593" s="336"/>
      <c r="AC593" s="336"/>
      <c r="AD593" s="336"/>
      <c r="AE593" s="336"/>
      <c r="AF593" s="336"/>
      <c r="AG593" s="336"/>
      <c r="AH593" s="336"/>
      <c r="AI593" s="336"/>
      <c r="AJ593" s="336"/>
      <c r="AK593" s="336"/>
      <c r="AL593" s="336"/>
      <c r="AM593" s="336"/>
      <c r="AN593" s="336"/>
      <c r="AO593" s="336"/>
      <c r="AP593" s="336"/>
      <c r="AQ593" s="336"/>
      <c r="AR593" s="336"/>
      <c r="AS593" s="336"/>
      <c r="AT593" s="336"/>
      <c r="AU593" s="336"/>
      <c r="AV593" s="336"/>
      <c r="AW593" s="336"/>
      <c r="AX593" s="336"/>
      <c r="AY593" s="336"/>
      <c r="AZ593" s="336"/>
      <c r="BA593" s="336"/>
      <c r="BB593" s="336"/>
      <c r="BC593" s="336"/>
      <c r="BD593" s="336"/>
      <c r="BE593" s="336"/>
      <c r="BF593" s="336"/>
      <c r="BG593" s="336"/>
      <c r="BH593" s="336"/>
      <c r="BI593" s="336"/>
      <c r="BJ593" s="336"/>
      <c r="BK593" s="336"/>
      <c r="BL593" s="336"/>
      <c r="BM593" s="336"/>
      <c r="BN593" s="336"/>
      <c r="BO593" s="336"/>
      <c r="BP593" s="336"/>
      <c r="BQ593" s="336"/>
      <c r="BR593" s="336"/>
      <c r="BS593" s="336"/>
    </row>
    <row r="594" spans="6:71" s="46" customFormat="1" ht="13.5" customHeight="1">
      <c r="F594" s="47" t="s">
        <v>407</v>
      </c>
      <c r="G594" s="47"/>
      <c r="H594" s="48"/>
      <c r="K594" s="336"/>
      <c r="L594" s="336"/>
      <c r="M594" s="336"/>
      <c r="N594" s="336"/>
      <c r="O594" s="336"/>
      <c r="P594" s="336"/>
      <c r="Q594" s="336"/>
      <c r="R594" s="336"/>
      <c r="S594" s="336"/>
      <c r="T594" s="336"/>
      <c r="U594" s="336"/>
      <c r="V594" s="336"/>
      <c r="W594" s="336"/>
      <c r="X594" s="336"/>
      <c r="Y594" s="336"/>
      <c r="Z594" s="336"/>
      <c r="AA594" s="336"/>
      <c r="AB594" s="336"/>
      <c r="AC594" s="336"/>
      <c r="AD594" s="336"/>
      <c r="AE594" s="336"/>
      <c r="AF594" s="336"/>
      <c r="AG594" s="336"/>
      <c r="AH594" s="336"/>
      <c r="AI594" s="336"/>
      <c r="AJ594" s="336"/>
      <c r="AK594" s="336"/>
      <c r="AL594" s="336"/>
      <c r="AM594" s="336"/>
      <c r="AN594" s="336"/>
      <c r="AO594" s="336"/>
      <c r="AP594" s="336"/>
      <c r="AQ594" s="336"/>
      <c r="AR594" s="336"/>
      <c r="AS594" s="336"/>
      <c r="AT594" s="336"/>
      <c r="AU594" s="336"/>
      <c r="AV594" s="336"/>
      <c r="AW594" s="336"/>
      <c r="AX594" s="336"/>
      <c r="AY594" s="336"/>
      <c r="AZ594" s="336"/>
      <c r="BA594" s="336"/>
      <c r="BB594" s="336"/>
      <c r="BC594" s="336"/>
      <c r="BD594" s="336"/>
      <c r="BE594" s="336"/>
      <c r="BF594" s="336"/>
      <c r="BG594" s="336"/>
      <c r="BH594" s="336"/>
      <c r="BI594" s="336"/>
      <c r="BJ594" s="336"/>
      <c r="BK594" s="336"/>
      <c r="BL594" s="336"/>
      <c r="BM594" s="336"/>
      <c r="BN594" s="336"/>
      <c r="BO594" s="336"/>
      <c r="BP594" s="336"/>
      <c r="BQ594" s="336"/>
      <c r="BR594" s="336"/>
      <c r="BS594" s="336"/>
    </row>
    <row r="595" spans="6:71" s="46" customFormat="1" ht="13.5" customHeight="1">
      <c r="F595" s="47"/>
      <c r="G595" s="47"/>
      <c r="H595" s="48"/>
      <c r="K595" s="336"/>
      <c r="L595" s="336"/>
      <c r="M595" s="336"/>
      <c r="N595" s="336"/>
      <c r="O595" s="336"/>
      <c r="P595" s="336"/>
      <c r="Q595" s="336"/>
      <c r="R595" s="336"/>
      <c r="S595" s="336"/>
      <c r="T595" s="336"/>
      <c r="U595" s="336"/>
      <c r="V595" s="336"/>
      <c r="W595" s="336"/>
      <c r="X595" s="336"/>
      <c r="Y595" s="336"/>
      <c r="Z595" s="336"/>
      <c r="AA595" s="336"/>
      <c r="AB595" s="336"/>
      <c r="AC595" s="336"/>
      <c r="AD595" s="336"/>
      <c r="AE595" s="336"/>
      <c r="AF595" s="336"/>
      <c r="AG595" s="336"/>
      <c r="AH595" s="336"/>
      <c r="AI595" s="336"/>
      <c r="AJ595" s="336"/>
      <c r="AK595" s="336"/>
      <c r="AL595" s="336"/>
      <c r="AM595" s="336"/>
      <c r="AN595" s="336"/>
      <c r="AO595" s="336"/>
      <c r="AP595" s="336"/>
      <c r="AQ595" s="336"/>
      <c r="AR595" s="336"/>
      <c r="AS595" s="336"/>
      <c r="AT595" s="336"/>
      <c r="AU595" s="336"/>
      <c r="AV595" s="336"/>
      <c r="AW595" s="336"/>
      <c r="AX595" s="336"/>
      <c r="AY595" s="336"/>
      <c r="AZ595" s="336"/>
      <c r="BA595" s="336"/>
      <c r="BB595" s="336"/>
      <c r="BC595" s="336"/>
      <c r="BD595" s="336"/>
      <c r="BE595" s="336"/>
      <c r="BF595" s="336"/>
      <c r="BG595" s="336"/>
      <c r="BH595" s="336"/>
      <c r="BI595" s="336"/>
      <c r="BJ595" s="336"/>
      <c r="BK595" s="336"/>
      <c r="BL595" s="336"/>
      <c r="BM595" s="336"/>
      <c r="BN595" s="336"/>
      <c r="BO595" s="336"/>
      <c r="BP595" s="336"/>
      <c r="BQ595" s="336"/>
      <c r="BR595" s="336"/>
      <c r="BS595" s="336"/>
    </row>
    <row r="596" spans="1:71" s="46" customFormat="1" ht="13.5" customHeight="1">
      <c r="A596" s="501"/>
      <c r="B596" s="476" t="s">
        <v>433</v>
      </c>
      <c r="C596" s="476"/>
      <c r="D596" s="476"/>
      <c r="E596" s="476"/>
      <c r="F596" s="476"/>
      <c r="G596" s="501"/>
      <c r="H596" s="490"/>
      <c r="K596" s="336"/>
      <c r="L596" s="336"/>
      <c r="M596" s="336"/>
      <c r="N596" s="336"/>
      <c r="O596" s="336"/>
      <c r="P596" s="336"/>
      <c r="Q596" s="336"/>
      <c r="R596" s="336"/>
      <c r="S596" s="336"/>
      <c r="T596" s="336"/>
      <c r="U596" s="336"/>
      <c r="V596" s="336"/>
      <c r="W596" s="336"/>
      <c r="X596" s="336"/>
      <c r="Y596" s="336"/>
      <c r="Z596" s="336"/>
      <c r="AA596" s="336"/>
      <c r="AB596" s="336"/>
      <c r="AC596" s="336"/>
      <c r="AD596" s="336"/>
      <c r="AE596" s="336"/>
      <c r="AF596" s="336"/>
      <c r="AG596" s="336"/>
      <c r="AH596" s="336"/>
      <c r="AI596" s="336"/>
      <c r="AJ596" s="336"/>
      <c r="AK596" s="336"/>
      <c r="AL596" s="336"/>
      <c r="AM596" s="336"/>
      <c r="AN596" s="336"/>
      <c r="AO596" s="336"/>
      <c r="AP596" s="336"/>
      <c r="AQ596" s="336"/>
      <c r="AR596" s="336"/>
      <c r="AS596" s="336"/>
      <c r="AT596" s="336"/>
      <c r="AU596" s="336"/>
      <c r="AV596" s="336"/>
      <c r="AW596" s="336"/>
      <c r="AX596" s="336"/>
      <c r="AY596" s="336"/>
      <c r="AZ596" s="336"/>
      <c r="BA596" s="336"/>
      <c r="BB596" s="336"/>
      <c r="BC596" s="336"/>
      <c r="BD596" s="336"/>
      <c r="BE596" s="336"/>
      <c r="BF596" s="336"/>
      <c r="BG596" s="336"/>
      <c r="BH596" s="336"/>
      <c r="BI596" s="336"/>
      <c r="BJ596" s="336"/>
      <c r="BK596" s="336"/>
      <c r="BL596" s="336"/>
      <c r="BM596" s="336"/>
      <c r="BN596" s="336"/>
      <c r="BO596" s="336"/>
      <c r="BP596" s="336"/>
      <c r="BQ596" s="336"/>
      <c r="BR596" s="336"/>
      <c r="BS596" s="336"/>
    </row>
    <row r="597" spans="1:71" s="46" customFormat="1" ht="13.5" customHeight="1">
      <c r="A597" s="501"/>
      <c r="B597" s="476" t="s">
        <v>432</v>
      </c>
      <c r="C597" s="476"/>
      <c r="D597" s="476"/>
      <c r="E597" s="476"/>
      <c r="F597" s="476"/>
      <c r="G597" s="479" t="s">
        <v>260</v>
      </c>
      <c r="H597" s="490"/>
      <c r="K597" s="336"/>
      <c r="L597" s="336"/>
      <c r="M597" s="336"/>
      <c r="N597" s="336"/>
      <c r="O597" s="336"/>
      <c r="P597" s="336"/>
      <c r="Q597" s="336"/>
      <c r="R597" s="336"/>
      <c r="S597" s="336"/>
      <c r="T597" s="336"/>
      <c r="U597" s="336"/>
      <c r="V597" s="336"/>
      <c r="W597" s="336"/>
      <c r="X597" s="336"/>
      <c r="Y597" s="336"/>
      <c r="Z597" s="336"/>
      <c r="AA597" s="336"/>
      <c r="AB597" s="336"/>
      <c r="AC597" s="336"/>
      <c r="AD597" s="336"/>
      <c r="AE597" s="336"/>
      <c r="AF597" s="336"/>
      <c r="AG597" s="336"/>
      <c r="AH597" s="336"/>
      <c r="AI597" s="336"/>
      <c r="AJ597" s="336"/>
      <c r="AK597" s="336"/>
      <c r="AL597" s="336"/>
      <c r="AM597" s="336"/>
      <c r="AN597" s="336"/>
      <c r="AO597" s="336"/>
      <c r="AP597" s="336"/>
      <c r="AQ597" s="336"/>
      <c r="AR597" s="336"/>
      <c r="AS597" s="336"/>
      <c r="AT597" s="336"/>
      <c r="AU597" s="336"/>
      <c r="AV597" s="336"/>
      <c r="AW597" s="336"/>
      <c r="AX597" s="336"/>
      <c r="AY597" s="336"/>
      <c r="AZ597" s="336"/>
      <c r="BA597" s="336"/>
      <c r="BB597" s="336"/>
      <c r="BC597" s="336"/>
      <c r="BD597" s="336"/>
      <c r="BE597" s="336"/>
      <c r="BF597" s="336"/>
      <c r="BG597" s="336"/>
      <c r="BH597" s="336"/>
      <c r="BI597" s="336"/>
      <c r="BJ597" s="336"/>
      <c r="BK597" s="336"/>
      <c r="BL597" s="336"/>
      <c r="BM597" s="336"/>
      <c r="BN597" s="336"/>
      <c r="BO597" s="336"/>
      <c r="BP597" s="336"/>
      <c r="BQ597" s="336"/>
      <c r="BR597" s="336"/>
      <c r="BS597" s="336"/>
    </row>
    <row r="598" spans="1:71" s="46" customFormat="1" ht="13.5" customHeight="1">
      <c r="A598" s="52" t="s">
        <v>0</v>
      </c>
      <c r="B598" s="53" t="s">
        <v>1</v>
      </c>
      <c r="C598" s="52" t="s">
        <v>2</v>
      </c>
      <c r="D598" s="53" t="s">
        <v>3</v>
      </c>
      <c r="E598" s="54" t="s">
        <v>165</v>
      </c>
      <c r="F598" s="53" t="s">
        <v>166</v>
      </c>
      <c r="G598" s="55" t="s">
        <v>164</v>
      </c>
      <c r="H598" s="56" t="s">
        <v>173</v>
      </c>
      <c r="K598" s="336"/>
      <c r="L598" s="336"/>
      <c r="M598" s="336"/>
      <c r="N598" s="336"/>
      <c r="O598" s="336"/>
      <c r="P598" s="336"/>
      <c r="Q598" s="336"/>
      <c r="R598" s="336"/>
      <c r="S598" s="336"/>
      <c r="T598" s="336"/>
      <c r="U598" s="336"/>
      <c r="V598" s="336"/>
      <c r="W598" s="336"/>
      <c r="X598" s="336"/>
      <c r="Y598" s="336"/>
      <c r="Z598" s="336"/>
      <c r="AA598" s="336"/>
      <c r="AB598" s="336"/>
      <c r="AC598" s="336"/>
      <c r="AD598" s="336"/>
      <c r="AE598" s="336"/>
      <c r="AF598" s="336"/>
      <c r="AG598" s="336"/>
      <c r="AH598" s="336"/>
      <c r="AI598" s="336"/>
      <c r="AJ598" s="336"/>
      <c r="AK598" s="336"/>
      <c r="AL598" s="336"/>
      <c r="AM598" s="336"/>
      <c r="AN598" s="336"/>
      <c r="AO598" s="336"/>
      <c r="AP598" s="336"/>
      <c r="AQ598" s="336"/>
      <c r="AR598" s="336"/>
      <c r="AS598" s="336"/>
      <c r="AT598" s="336"/>
      <c r="AU598" s="336"/>
      <c r="AV598" s="336"/>
      <c r="AW598" s="336"/>
      <c r="AX598" s="336"/>
      <c r="AY598" s="336"/>
      <c r="AZ598" s="336"/>
      <c r="BA598" s="336"/>
      <c r="BB598" s="336"/>
      <c r="BC598" s="336"/>
      <c r="BD598" s="336"/>
      <c r="BE598" s="336"/>
      <c r="BF598" s="336"/>
      <c r="BG598" s="336"/>
      <c r="BH598" s="336"/>
      <c r="BI598" s="336"/>
      <c r="BJ598" s="336"/>
      <c r="BK598" s="336"/>
      <c r="BL598" s="336"/>
      <c r="BM598" s="336"/>
      <c r="BN598" s="336"/>
      <c r="BO598" s="336"/>
      <c r="BP598" s="336"/>
      <c r="BQ598" s="336"/>
      <c r="BR598" s="336"/>
      <c r="BS598" s="336"/>
    </row>
    <row r="599" spans="1:71" s="46" customFormat="1" ht="13.5" customHeight="1">
      <c r="A599" s="57"/>
      <c r="B599" s="58"/>
      <c r="C599" s="57"/>
      <c r="D599" s="59"/>
      <c r="E599" s="57" t="s">
        <v>152</v>
      </c>
      <c r="F599" s="58" t="s">
        <v>167</v>
      </c>
      <c r="G599" s="60" t="s">
        <v>408</v>
      </c>
      <c r="H599" s="61" t="s">
        <v>171</v>
      </c>
      <c r="K599" s="336"/>
      <c r="L599" s="336"/>
      <c r="M599" s="336"/>
      <c r="N599" s="336"/>
      <c r="O599" s="336"/>
      <c r="P599" s="336"/>
      <c r="Q599" s="336"/>
      <c r="R599" s="336"/>
      <c r="S599" s="336"/>
      <c r="T599" s="336"/>
      <c r="U599" s="336"/>
      <c r="V599" s="336"/>
      <c r="W599" s="336"/>
      <c r="X599" s="336"/>
      <c r="Y599" s="336"/>
      <c r="Z599" s="336"/>
      <c r="AA599" s="336"/>
      <c r="AB599" s="336"/>
      <c r="AC599" s="336"/>
      <c r="AD599" s="336"/>
      <c r="AE599" s="336"/>
      <c r="AF599" s="336"/>
      <c r="AG599" s="336"/>
      <c r="AH599" s="336"/>
      <c r="AI599" s="336"/>
      <c r="AJ599" s="336"/>
      <c r="AK599" s="336"/>
      <c r="AL599" s="336"/>
      <c r="AM599" s="336"/>
      <c r="AN599" s="336"/>
      <c r="AO599" s="336"/>
      <c r="AP599" s="336"/>
      <c r="AQ599" s="336"/>
      <c r="AR599" s="336"/>
      <c r="AS599" s="336"/>
      <c r="AT599" s="336"/>
      <c r="AU599" s="336"/>
      <c r="AV599" s="336"/>
      <c r="AW599" s="336"/>
      <c r="AX599" s="336"/>
      <c r="AY599" s="336"/>
      <c r="AZ599" s="336"/>
      <c r="BA599" s="336"/>
      <c r="BB599" s="336"/>
      <c r="BC599" s="336"/>
      <c r="BD599" s="336"/>
      <c r="BE599" s="336"/>
      <c r="BF599" s="336"/>
      <c r="BG599" s="336"/>
      <c r="BH599" s="336"/>
      <c r="BI599" s="336"/>
      <c r="BJ599" s="336"/>
      <c r="BK599" s="336"/>
      <c r="BL599" s="336"/>
      <c r="BM599" s="336"/>
      <c r="BN599" s="336"/>
      <c r="BO599" s="336"/>
      <c r="BP599" s="336"/>
      <c r="BQ599" s="336"/>
      <c r="BR599" s="336"/>
      <c r="BS599" s="336"/>
    </row>
    <row r="600" spans="1:71" s="46" customFormat="1" ht="13.5" customHeight="1">
      <c r="A600" s="62">
        <v>1</v>
      </c>
      <c r="B600" s="62">
        <v>2</v>
      </c>
      <c r="C600" s="62">
        <v>3</v>
      </c>
      <c r="D600" s="62">
        <v>4</v>
      </c>
      <c r="E600" s="62">
        <v>5</v>
      </c>
      <c r="F600" s="62">
        <v>6</v>
      </c>
      <c r="G600" s="63">
        <v>7</v>
      </c>
      <c r="H600" s="64">
        <v>8</v>
      </c>
      <c r="K600" s="336"/>
      <c r="L600" s="336"/>
      <c r="M600" s="336"/>
      <c r="N600" s="336"/>
      <c r="O600" s="336"/>
      <c r="P600" s="336"/>
      <c r="Q600" s="336"/>
      <c r="R600" s="336"/>
      <c r="S600" s="336"/>
      <c r="T600" s="336"/>
      <c r="U600" s="336"/>
      <c r="V600" s="336"/>
      <c r="W600" s="336"/>
      <c r="X600" s="336"/>
      <c r="Y600" s="336"/>
      <c r="Z600" s="336"/>
      <c r="AA600" s="336"/>
      <c r="AB600" s="336"/>
      <c r="AC600" s="336"/>
      <c r="AD600" s="336"/>
      <c r="AE600" s="336"/>
      <c r="AF600" s="336"/>
      <c r="AG600" s="336"/>
      <c r="AH600" s="336"/>
      <c r="AI600" s="336"/>
      <c r="AJ600" s="336"/>
      <c r="AK600" s="336"/>
      <c r="AL600" s="336"/>
      <c r="AM600" s="336"/>
      <c r="AN600" s="336"/>
      <c r="AO600" s="336"/>
      <c r="AP600" s="336"/>
      <c r="AQ600" s="336"/>
      <c r="AR600" s="336"/>
      <c r="AS600" s="336"/>
      <c r="AT600" s="336"/>
      <c r="AU600" s="336"/>
      <c r="AV600" s="336"/>
      <c r="AW600" s="336"/>
      <c r="AX600" s="336"/>
      <c r="AY600" s="336"/>
      <c r="AZ600" s="336"/>
      <c r="BA600" s="336"/>
      <c r="BB600" s="336"/>
      <c r="BC600" s="336"/>
      <c r="BD600" s="336"/>
      <c r="BE600" s="336"/>
      <c r="BF600" s="336"/>
      <c r="BG600" s="336"/>
      <c r="BH600" s="336"/>
      <c r="BI600" s="336"/>
      <c r="BJ600" s="336"/>
      <c r="BK600" s="336"/>
      <c r="BL600" s="336"/>
      <c r="BM600" s="336"/>
      <c r="BN600" s="336"/>
      <c r="BO600" s="336"/>
      <c r="BP600" s="336"/>
      <c r="BQ600" s="336"/>
      <c r="BR600" s="336"/>
      <c r="BS600" s="336"/>
    </row>
    <row r="601" spans="1:71" s="46" customFormat="1" ht="13.5" customHeight="1">
      <c r="A601" s="564">
        <v>900</v>
      </c>
      <c r="B601" s="523"/>
      <c r="C601" s="599"/>
      <c r="D601" s="564" t="s">
        <v>434</v>
      </c>
      <c r="E601" s="310">
        <f>E603</f>
        <v>140000</v>
      </c>
      <c r="F601" s="310">
        <f>F602+F605</f>
        <v>140000</v>
      </c>
      <c r="G601" s="313">
        <f>G602+G605</f>
        <v>86468.49</v>
      </c>
      <c r="H601" s="313">
        <f>G601/F601*100</f>
        <v>61.76320714285715</v>
      </c>
      <c r="K601" s="336"/>
      <c r="L601" s="336"/>
      <c r="M601" s="336"/>
      <c r="N601" s="336"/>
      <c r="O601" s="336"/>
      <c r="P601" s="336"/>
      <c r="Q601" s="336"/>
      <c r="R601" s="336"/>
      <c r="S601" s="336"/>
      <c r="T601" s="336"/>
      <c r="U601" s="336"/>
      <c r="V601" s="336"/>
      <c r="W601" s="336"/>
      <c r="X601" s="336"/>
      <c r="Y601" s="336"/>
      <c r="Z601" s="336"/>
      <c r="AA601" s="336"/>
      <c r="AB601" s="336"/>
      <c r="AC601" s="336"/>
      <c r="AD601" s="336"/>
      <c r="AE601" s="336"/>
      <c r="AF601" s="336"/>
      <c r="AG601" s="336"/>
      <c r="AH601" s="336"/>
      <c r="AI601" s="336"/>
      <c r="AJ601" s="336"/>
      <c r="AK601" s="336"/>
      <c r="AL601" s="336"/>
      <c r="AM601" s="336"/>
      <c r="AN601" s="336"/>
      <c r="AO601" s="336"/>
      <c r="AP601" s="336"/>
      <c r="AQ601" s="336"/>
      <c r="AR601" s="336"/>
      <c r="AS601" s="336"/>
      <c r="AT601" s="336"/>
      <c r="AU601" s="336"/>
      <c r="AV601" s="336"/>
      <c r="AW601" s="336"/>
      <c r="AX601" s="336"/>
      <c r="AY601" s="336"/>
      <c r="AZ601" s="336"/>
      <c r="BA601" s="336"/>
      <c r="BB601" s="336"/>
      <c r="BC601" s="336"/>
      <c r="BD601" s="336"/>
      <c r="BE601" s="336"/>
      <c r="BF601" s="336"/>
      <c r="BG601" s="336"/>
      <c r="BH601" s="336"/>
      <c r="BI601" s="336"/>
      <c r="BJ601" s="336"/>
      <c r="BK601" s="336"/>
      <c r="BL601" s="336"/>
      <c r="BM601" s="336"/>
      <c r="BN601" s="336"/>
      <c r="BO601" s="336"/>
      <c r="BP601" s="336"/>
      <c r="BQ601" s="336"/>
      <c r="BR601" s="336"/>
      <c r="BS601" s="336"/>
    </row>
    <row r="602" spans="1:71" s="46" customFormat="1" ht="13.5" customHeight="1">
      <c r="A602" s="730"/>
      <c r="B602" s="186">
        <v>90019</v>
      </c>
      <c r="C602" s="150"/>
      <c r="D602" s="151" t="s">
        <v>435</v>
      </c>
      <c r="E602" s="152"/>
      <c r="F602" s="152"/>
      <c r="G602" s="71"/>
      <c r="H602" s="71"/>
      <c r="K602" s="336"/>
      <c r="L602" s="336"/>
      <c r="M602" s="336"/>
      <c r="N602" s="336"/>
      <c r="O602" s="336"/>
      <c r="P602" s="336"/>
      <c r="Q602" s="336"/>
      <c r="R602" s="336"/>
      <c r="S602" s="336"/>
      <c r="T602" s="336"/>
      <c r="U602" s="336"/>
      <c r="V602" s="336"/>
      <c r="W602" s="336"/>
      <c r="X602" s="336"/>
      <c r="Y602" s="336"/>
      <c r="Z602" s="336"/>
      <c r="AA602" s="336"/>
      <c r="AB602" s="336"/>
      <c r="AC602" s="336"/>
      <c r="AD602" s="336"/>
      <c r="AE602" s="336"/>
      <c r="AF602" s="336"/>
      <c r="AG602" s="336"/>
      <c r="AH602" s="336"/>
      <c r="AI602" s="336"/>
      <c r="AJ602" s="336"/>
      <c r="AK602" s="336"/>
      <c r="AL602" s="336"/>
      <c r="AM602" s="336"/>
      <c r="AN602" s="336"/>
      <c r="AO602" s="336"/>
      <c r="AP602" s="336"/>
      <c r="AQ602" s="336"/>
      <c r="AR602" s="336"/>
      <c r="AS602" s="336"/>
      <c r="AT602" s="336"/>
      <c r="AU602" s="336"/>
      <c r="AV602" s="336"/>
      <c r="AW602" s="336"/>
      <c r="AX602" s="336"/>
      <c r="AY602" s="336"/>
      <c r="AZ602" s="336"/>
      <c r="BA602" s="336"/>
      <c r="BB602" s="336"/>
      <c r="BC602" s="336"/>
      <c r="BD602" s="336"/>
      <c r="BE602" s="336"/>
      <c r="BF602" s="336"/>
      <c r="BG602" s="336"/>
      <c r="BH602" s="336"/>
      <c r="BI602" s="336"/>
      <c r="BJ602" s="336"/>
      <c r="BK602" s="336"/>
      <c r="BL602" s="336"/>
      <c r="BM602" s="336"/>
      <c r="BN602" s="336"/>
      <c r="BO602" s="336"/>
      <c r="BP602" s="336"/>
      <c r="BQ602" s="336"/>
      <c r="BR602" s="336"/>
      <c r="BS602" s="336"/>
    </row>
    <row r="603" spans="1:71" s="46" customFormat="1" ht="13.5" customHeight="1">
      <c r="A603" s="731"/>
      <c r="B603" s="189"/>
      <c r="C603" s="153"/>
      <c r="D603" s="68" t="s">
        <v>436</v>
      </c>
      <c r="E603" s="152">
        <v>140000</v>
      </c>
      <c r="F603" s="152">
        <v>140000</v>
      </c>
      <c r="G603" s="71">
        <v>86469.49</v>
      </c>
      <c r="H603" s="71">
        <f>G603/F603*100</f>
        <v>61.763921428571436</v>
      </c>
      <c r="K603" s="336"/>
      <c r="L603" s="336"/>
      <c r="M603" s="336"/>
      <c r="N603" s="336"/>
      <c r="O603" s="336"/>
      <c r="P603" s="336"/>
      <c r="Q603" s="336"/>
      <c r="R603" s="336"/>
      <c r="S603" s="336"/>
      <c r="T603" s="336"/>
      <c r="U603" s="336"/>
      <c r="V603" s="336"/>
      <c r="W603" s="336"/>
      <c r="X603" s="336"/>
      <c r="Y603" s="336"/>
      <c r="Z603" s="336"/>
      <c r="AA603" s="336"/>
      <c r="AB603" s="336"/>
      <c r="AC603" s="336"/>
      <c r="AD603" s="336"/>
      <c r="AE603" s="336"/>
      <c r="AF603" s="336"/>
      <c r="AG603" s="336"/>
      <c r="AH603" s="336"/>
      <c r="AI603" s="336"/>
      <c r="AJ603" s="336"/>
      <c r="AK603" s="336"/>
      <c r="AL603" s="336"/>
      <c r="AM603" s="336"/>
      <c r="AN603" s="336"/>
      <c r="AO603" s="336"/>
      <c r="AP603" s="336"/>
      <c r="AQ603" s="336"/>
      <c r="AR603" s="336"/>
      <c r="AS603" s="336"/>
      <c r="AT603" s="336"/>
      <c r="AU603" s="336"/>
      <c r="AV603" s="336"/>
      <c r="AW603" s="336"/>
      <c r="AX603" s="336"/>
      <c r="AY603" s="336"/>
      <c r="AZ603" s="336"/>
      <c r="BA603" s="336"/>
      <c r="BB603" s="336"/>
      <c r="BC603" s="336"/>
      <c r="BD603" s="336"/>
      <c r="BE603" s="336"/>
      <c r="BF603" s="336"/>
      <c r="BG603" s="336"/>
      <c r="BH603" s="336"/>
      <c r="BI603" s="336"/>
      <c r="BJ603" s="336"/>
      <c r="BK603" s="336"/>
      <c r="BL603" s="336"/>
      <c r="BM603" s="336"/>
      <c r="BN603" s="336"/>
      <c r="BO603" s="336"/>
      <c r="BP603" s="336"/>
      <c r="BQ603" s="336"/>
      <c r="BR603" s="336"/>
      <c r="BS603" s="336"/>
    </row>
    <row r="604" spans="1:71" s="46" customFormat="1" ht="13.5" customHeight="1">
      <c r="A604" s="731"/>
      <c r="B604" s="189"/>
      <c r="C604" s="153" t="s">
        <v>355</v>
      </c>
      <c r="D604" s="79" t="s">
        <v>478</v>
      </c>
      <c r="E604" s="154"/>
      <c r="F604" s="154"/>
      <c r="G604" s="80"/>
      <c r="H604" s="80"/>
      <c r="K604" s="336"/>
      <c r="L604" s="336"/>
      <c r="M604" s="336"/>
      <c r="N604" s="336"/>
      <c r="O604" s="336"/>
      <c r="P604" s="336"/>
      <c r="Q604" s="336"/>
      <c r="R604" s="336"/>
      <c r="S604" s="336"/>
      <c r="T604" s="336"/>
      <c r="U604" s="336"/>
      <c r="V604" s="336"/>
      <c r="W604" s="336"/>
      <c r="X604" s="336"/>
      <c r="Y604" s="336"/>
      <c r="Z604" s="336"/>
      <c r="AA604" s="336"/>
      <c r="AB604" s="336"/>
      <c r="AC604" s="336"/>
      <c r="AD604" s="336"/>
      <c r="AE604" s="336"/>
      <c r="AF604" s="336"/>
      <c r="AG604" s="336"/>
      <c r="AH604" s="336"/>
      <c r="AI604" s="336"/>
      <c r="AJ604" s="336"/>
      <c r="AK604" s="336"/>
      <c r="AL604" s="336"/>
      <c r="AM604" s="336"/>
      <c r="AN604" s="336"/>
      <c r="AO604" s="336"/>
      <c r="AP604" s="336"/>
      <c r="AQ604" s="336"/>
      <c r="AR604" s="336"/>
      <c r="AS604" s="336"/>
      <c r="AT604" s="336"/>
      <c r="AU604" s="336"/>
      <c r="AV604" s="336"/>
      <c r="AW604" s="336"/>
      <c r="AX604" s="336"/>
      <c r="AY604" s="336"/>
      <c r="AZ604" s="336"/>
      <c r="BA604" s="336"/>
      <c r="BB604" s="336"/>
      <c r="BC604" s="336"/>
      <c r="BD604" s="336"/>
      <c r="BE604" s="336"/>
      <c r="BF604" s="336"/>
      <c r="BG604" s="336"/>
      <c r="BH604" s="336"/>
      <c r="BI604" s="336"/>
      <c r="BJ604" s="336"/>
      <c r="BK604" s="336"/>
      <c r="BL604" s="336"/>
      <c r="BM604" s="336"/>
      <c r="BN604" s="336"/>
      <c r="BO604" s="336"/>
      <c r="BP604" s="336"/>
      <c r="BQ604" s="336"/>
      <c r="BR604" s="336"/>
      <c r="BS604" s="336"/>
    </row>
    <row r="605" spans="1:71" s="46" customFormat="1" ht="13.5" customHeight="1">
      <c r="A605" s="731"/>
      <c r="B605" s="189"/>
      <c r="C605" s="150"/>
      <c r="D605" s="79" t="s">
        <v>479</v>
      </c>
      <c r="E605" s="154">
        <v>140000</v>
      </c>
      <c r="F605" s="154">
        <v>140000</v>
      </c>
      <c r="G605" s="80">
        <v>86468.49</v>
      </c>
      <c r="H605" s="80">
        <f>G605/F605*100</f>
        <v>61.76320714285715</v>
      </c>
      <c r="K605" s="336"/>
      <c r="L605" s="336"/>
      <c r="M605" s="336"/>
      <c r="N605" s="336"/>
      <c r="O605" s="336"/>
      <c r="P605" s="336"/>
      <c r="Q605" s="336"/>
      <c r="R605" s="336"/>
      <c r="S605" s="336"/>
      <c r="T605" s="336"/>
      <c r="U605" s="336"/>
      <c r="V605" s="336"/>
      <c r="W605" s="336"/>
      <c r="X605" s="336"/>
      <c r="Y605" s="336"/>
      <c r="Z605" s="336"/>
      <c r="AA605" s="336"/>
      <c r="AB605" s="336"/>
      <c r="AC605" s="336"/>
      <c r="AD605" s="336"/>
      <c r="AE605" s="336"/>
      <c r="AF605" s="336"/>
      <c r="AG605" s="336"/>
      <c r="AH605" s="336"/>
      <c r="AI605" s="336"/>
      <c r="AJ605" s="336"/>
      <c r="AK605" s="336"/>
      <c r="AL605" s="336"/>
      <c r="AM605" s="336"/>
      <c r="AN605" s="336"/>
      <c r="AO605" s="336"/>
      <c r="AP605" s="336"/>
      <c r="AQ605" s="336"/>
      <c r="AR605" s="336"/>
      <c r="AS605" s="336"/>
      <c r="AT605" s="336"/>
      <c r="AU605" s="336"/>
      <c r="AV605" s="336"/>
      <c r="AW605" s="336"/>
      <c r="AX605" s="336"/>
      <c r="AY605" s="336"/>
      <c r="AZ605" s="336"/>
      <c r="BA605" s="336"/>
      <c r="BB605" s="336"/>
      <c r="BC605" s="336"/>
      <c r="BD605" s="336"/>
      <c r="BE605" s="336"/>
      <c r="BF605" s="336"/>
      <c r="BG605" s="336"/>
      <c r="BH605" s="336"/>
      <c r="BI605" s="336"/>
      <c r="BJ605" s="336"/>
      <c r="BK605" s="336"/>
      <c r="BL605" s="336"/>
      <c r="BM605" s="336"/>
      <c r="BN605" s="336"/>
      <c r="BO605" s="336"/>
      <c r="BP605" s="336"/>
      <c r="BQ605" s="336"/>
      <c r="BR605" s="336"/>
      <c r="BS605" s="336"/>
    </row>
    <row r="606" spans="1:71" s="46" customFormat="1" ht="13.5" customHeight="1">
      <c r="A606" s="522"/>
      <c r="B606" s="523"/>
      <c r="C606" s="524"/>
      <c r="D606" s="521" t="s">
        <v>437</v>
      </c>
      <c r="E606" s="310">
        <f>E601</f>
        <v>140000</v>
      </c>
      <c r="F606" s="310">
        <f>F601</f>
        <v>140000</v>
      </c>
      <c r="G606" s="313">
        <f>G601</f>
        <v>86468.49</v>
      </c>
      <c r="H606" s="313">
        <f>G606/F606*100</f>
        <v>61.76320714285715</v>
      </c>
      <c r="K606" s="336"/>
      <c r="L606" s="336"/>
      <c r="M606" s="336"/>
      <c r="N606" s="336"/>
      <c r="O606" s="336"/>
      <c r="P606" s="336"/>
      <c r="Q606" s="336"/>
      <c r="R606" s="336"/>
      <c r="S606" s="336"/>
      <c r="T606" s="336"/>
      <c r="U606" s="336"/>
      <c r="V606" s="336"/>
      <c r="W606" s="336"/>
      <c r="X606" s="336"/>
      <c r="Y606" s="336"/>
      <c r="Z606" s="336"/>
      <c r="AA606" s="336"/>
      <c r="AB606" s="336"/>
      <c r="AC606" s="336"/>
      <c r="AD606" s="336"/>
      <c r="AE606" s="336"/>
      <c r="AF606" s="336"/>
      <c r="AG606" s="336"/>
      <c r="AH606" s="336"/>
      <c r="AI606" s="336"/>
      <c r="AJ606" s="336"/>
      <c r="AK606" s="336"/>
      <c r="AL606" s="336"/>
      <c r="AM606" s="336"/>
      <c r="AN606" s="336"/>
      <c r="AO606" s="336"/>
      <c r="AP606" s="336"/>
      <c r="AQ606" s="336"/>
      <c r="AR606" s="336"/>
      <c r="AS606" s="336"/>
      <c r="AT606" s="336"/>
      <c r="AU606" s="336"/>
      <c r="AV606" s="336"/>
      <c r="AW606" s="336"/>
      <c r="AX606" s="336"/>
      <c r="AY606" s="336"/>
      <c r="AZ606" s="336"/>
      <c r="BA606" s="336"/>
      <c r="BB606" s="336"/>
      <c r="BC606" s="336"/>
      <c r="BD606" s="336"/>
      <c r="BE606" s="336"/>
      <c r="BF606" s="336"/>
      <c r="BG606" s="336"/>
      <c r="BH606" s="336"/>
      <c r="BI606" s="336"/>
      <c r="BJ606" s="336"/>
      <c r="BK606" s="336"/>
      <c r="BL606" s="336"/>
      <c r="BM606" s="336"/>
      <c r="BN606" s="336"/>
      <c r="BO606" s="336"/>
      <c r="BP606" s="336"/>
      <c r="BQ606" s="336"/>
      <c r="BR606" s="336"/>
      <c r="BS606" s="336"/>
    </row>
    <row r="607" spans="1:71" s="46" customFormat="1" ht="13.5" customHeight="1">
      <c r="A607" s="533"/>
      <c r="B607" s="534"/>
      <c r="C607" s="527"/>
      <c r="D607" s="593" t="s">
        <v>169</v>
      </c>
      <c r="E607" s="539">
        <v>0</v>
      </c>
      <c r="F607" s="563">
        <v>0</v>
      </c>
      <c r="G607" s="530">
        <v>0</v>
      </c>
      <c r="H607" s="539">
        <v>0</v>
      </c>
      <c r="K607" s="336"/>
      <c r="L607" s="336"/>
      <c r="M607" s="336"/>
      <c r="N607" s="336"/>
      <c r="O607" s="336"/>
      <c r="P607" s="336"/>
      <c r="Q607" s="336"/>
      <c r="R607" s="336"/>
      <c r="S607" s="336"/>
      <c r="T607" s="336"/>
      <c r="U607" s="336"/>
      <c r="V607" s="336"/>
      <c r="W607" s="336"/>
      <c r="X607" s="336"/>
      <c r="Y607" s="336"/>
      <c r="Z607" s="336"/>
      <c r="AA607" s="336"/>
      <c r="AB607" s="336"/>
      <c r="AC607" s="336"/>
      <c r="AD607" s="336"/>
      <c r="AE607" s="336"/>
      <c r="AF607" s="336"/>
      <c r="AG607" s="336"/>
      <c r="AH607" s="336"/>
      <c r="AI607" s="336"/>
      <c r="AJ607" s="336"/>
      <c r="AK607" s="336"/>
      <c r="AL607" s="336"/>
      <c r="AM607" s="336"/>
      <c r="AN607" s="336"/>
      <c r="AO607" s="336"/>
      <c r="AP607" s="336"/>
      <c r="AQ607" s="336"/>
      <c r="AR607" s="336"/>
      <c r="AS607" s="336"/>
      <c r="AT607" s="336"/>
      <c r="AU607" s="336"/>
      <c r="AV607" s="336"/>
      <c r="AW607" s="336"/>
      <c r="AX607" s="336"/>
      <c r="AY607" s="336"/>
      <c r="AZ607" s="336"/>
      <c r="BA607" s="336"/>
      <c r="BB607" s="336"/>
      <c r="BC607" s="336"/>
      <c r="BD607" s="336"/>
      <c r="BE607" s="336"/>
      <c r="BF607" s="336"/>
      <c r="BG607" s="336"/>
      <c r="BH607" s="336"/>
      <c r="BI607" s="336"/>
      <c r="BJ607" s="336"/>
      <c r="BK607" s="336"/>
      <c r="BL607" s="336"/>
      <c r="BM607" s="336"/>
      <c r="BN607" s="336"/>
      <c r="BO607" s="336"/>
      <c r="BP607" s="336"/>
      <c r="BQ607" s="336"/>
      <c r="BR607" s="336"/>
      <c r="BS607" s="336"/>
    </row>
    <row r="608" spans="8:71" s="46" customFormat="1" ht="13.5" customHeight="1">
      <c r="H608" s="243"/>
      <c r="K608" s="336"/>
      <c r="L608" s="336"/>
      <c r="M608" s="336"/>
      <c r="N608" s="336"/>
      <c r="O608" s="336"/>
      <c r="P608" s="336"/>
      <c r="Q608" s="336"/>
      <c r="R608" s="336"/>
      <c r="S608" s="336"/>
      <c r="T608" s="336"/>
      <c r="U608" s="336"/>
      <c r="V608" s="336"/>
      <c r="W608" s="336"/>
      <c r="X608" s="336"/>
      <c r="Y608" s="336"/>
      <c r="Z608" s="336"/>
      <c r="AA608" s="336"/>
      <c r="AB608" s="336"/>
      <c r="AC608" s="336"/>
      <c r="AD608" s="336"/>
      <c r="AE608" s="336"/>
      <c r="AF608" s="336"/>
      <c r="AG608" s="336"/>
      <c r="AH608" s="336"/>
      <c r="AI608" s="336"/>
      <c r="AJ608" s="336"/>
      <c r="AK608" s="336"/>
      <c r="AL608" s="336"/>
      <c r="AM608" s="336"/>
      <c r="AN608" s="336"/>
      <c r="AO608" s="336"/>
      <c r="AP608" s="336"/>
      <c r="AQ608" s="336"/>
      <c r="AR608" s="336"/>
      <c r="AS608" s="336"/>
      <c r="AT608" s="336"/>
      <c r="AU608" s="336"/>
      <c r="AV608" s="336"/>
      <c r="AW608" s="336"/>
      <c r="AX608" s="336"/>
      <c r="AY608" s="336"/>
      <c r="AZ608" s="336"/>
      <c r="BA608" s="336"/>
      <c r="BB608" s="336"/>
      <c r="BC608" s="336"/>
      <c r="BD608" s="336"/>
      <c r="BE608" s="336"/>
      <c r="BF608" s="336"/>
      <c r="BG608" s="336"/>
      <c r="BH608" s="336"/>
      <c r="BI608" s="336"/>
      <c r="BJ608" s="336"/>
      <c r="BK608" s="336"/>
      <c r="BL608" s="336"/>
      <c r="BM608" s="336"/>
      <c r="BN608" s="336"/>
      <c r="BO608" s="336"/>
      <c r="BP608" s="336"/>
      <c r="BQ608" s="336"/>
      <c r="BR608" s="336"/>
      <c r="BS608" s="336"/>
    </row>
    <row r="609" spans="8:71" s="46" customFormat="1" ht="13.5" customHeight="1">
      <c r="H609" s="243"/>
      <c r="K609" s="336"/>
      <c r="L609" s="336"/>
      <c r="M609" s="336"/>
      <c r="N609" s="336"/>
      <c r="O609" s="336"/>
      <c r="P609" s="336"/>
      <c r="Q609" s="336"/>
      <c r="R609" s="336"/>
      <c r="S609" s="336"/>
      <c r="T609" s="336"/>
      <c r="U609" s="336"/>
      <c r="V609" s="336"/>
      <c r="W609" s="336"/>
      <c r="X609" s="336"/>
      <c r="Y609" s="336"/>
      <c r="Z609" s="336"/>
      <c r="AA609" s="336"/>
      <c r="AB609" s="336"/>
      <c r="AC609" s="336"/>
      <c r="AD609" s="336"/>
      <c r="AE609" s="336"/>
      <c r="AF609" s="336"/>
      <c r="AG609" s="336"/>
      <c r="AH609" s="336"/>
      <c r="AI609" s="336"/>
      <c r="AJ609" s="336"/>
      <c r="AK609" s="336"/>
      <c r="AL609" s="336"/>
      <c r="AM609" s="336"/>
      <c r="AN609" s="336"/>
      <c r="AO609" s="336"/>
      <c r="AP609" s="336"/>
      <c r="AQ609" s="336"/>
      <c r="AR609" s="336"/>
      <c r="AS609" s="336"/>
      <c r="AT609" s="336"/>
      <c r="AU609" s="336"/>
      <c r="AV609" s="336"/>
      <c r="AW609" s="336"/>
      <c r="AX609" s="336"/>
      <c r="AY609" s="336"/>
      <c r="AZ609" s="336"/>
      <c r="BA609" s="336"/>
      <c r="BB609" s="336"/>
      <c r="BC609" s="336"/>
      <c r="BD609" s="336"/>
      <c r="BE609" s="336"/>
      <c r="BF609" s="336"/>
      <c r="BG609" s="336"/>
      <c r="BH609" s="336"/>
      <c r="BI609" s="336"/>
      <c r="BJ609" s="336"/>
      <c r="BK609" s="336"/>
      <c r="BL609" s="336"/>
      <c r="BM609" s="336"/>
      <c r="BN609" s="336"/>
      <c r="BO609" s="336"/>
      <c r="BP609" s="336"/>
      <c r="BQ609" s="336"/>
      <c r="BR609" s="336"/>
      <c r="BS609" s="336"/>
    </row>
    <row r="610" spans="8:71" s="46" customFormat="1" ht="13.5" customHeight="1">
      <c r="H610" s="243"/>
      <c r="K610" s="336"/>
      <c r="L610" s="336"/>
      <c r="M610" s="336"/>
      <c r="N610" s="336"/>
      <c r="O610" s="336"/>
      <c r="P610" s="336"/>
      <c r="Q610" s="336"/>
      <c r="R610" s="336"/>
      <c r="S610" s="336"/>
      <c r="T610" s="336"/>
      <c r="U610" s="336"/>
      <c r="V610" s="336"/>
      <c r="W610" s="336"/>
      <c r="X610" s="336"/>
      <c r="Y610" s="336"/>
      <c r="Z610" s="336"/>
      <c r="AA610" s="336"/>
      <c r="AB610" s="336"/>
      <c r="AC610" s="336"/>
      <c r="AD610" s="336"/>
      <c r="AE610" s="336"/>
      <c r="AF610" s="336"/>
      <c r="AG610" s="336"/>
      <c r="AH610" s="336"/>
      <c r="AI610" s="336"/>
      <c r="AJ610" s="336"/>
      <c r="AK610" s="336"/>
      <c r="AL610" s="336"/>
      <c r="AM610" s="336"/>
      <c r="AN610" s="336"/>
      <c r="AO610" s="336"/>
      <c r="AP610" s="336"/>
      <c r="AQ610" s="336"/>
      <c r="AR610" s="336"/>
      <c r="AS610" s="336"/>
      <c r="AT610" s="336"/>
      <c r="AU610" s="336"/>
      <c r="AV610" s="336"/>
      <c r="AW610" s="336"/>
      <c r="AX610" s="336"/>
      <c r="AY610" s="336"/>
      <c r="AZ610" s="336"/>
      <c r="BA610" s="336"/>
      <c r="BB610" s="336"/>
      <c r="BC610" s="336"/>
      <c r="BD610" s="336"/>
      <c r="BE610" s="336"/>
      <c r="BF610" s="336"/>
      <c r="BG610" s="336"/>
      <c r="BH610" s="336"/>
      <c r="BI610" s="336"/>
      <c r="BJ610" s="336"/>
      <c r="BK610" s="336"/>
      <c r="BL610" s="336"/>
      <c r="BM610" s="336"/>
      <c r="BN610" s="336"/>
      <c r="BO610" s="336"/>
      <c r="BP610" s="336"/>
      <c r="BQ610" s="336"/>
      <c r="BR610" s="336"/>
      <c r="BS610" s="336"/>
    </row>
    <row r="611" spans="8:71" s="46" customFormat="1" ht="13.5" customHeight="1">
      <c r="H611" s="243"/>
      <c r="K611" s="336"/>
      <c r="L611" s="336"/>
      <c r="M611" s="336"/>
      <c r="N611" s="336"/>
      <c r="O611" s="336"/>
      <c r="P611" s="336"/>
      <c r="Q611" s="336"/>
      <c r="R611" s="336"/>
      <c r="S611" s="336"/>
      <c r="T611" s="336"/>
      <c r="U611" s="336"/>
      <c r="V611" s="336"/>
      <c r="W611" s="336"/>
      <c r="X611" s="336"/>
      <c r="Y611" s="336"/>
      <c r="Z611" s="336"/>
      <c r="AA611" s="336"/>
      <c r="AB611" s="336"/>
      <c r="AC611" s="336"/>
      <c r="AD611" s="336"/>
      <c r="AE611" s="336"/>
      <c r="AF611" s="336"/>
      <c r="AG611" s="336"/>
      <c r="AH611" s="336"/>
      <c r="AI611" s="336"/>
      <c r="AJ611" s="336"/>
      <c r="AK611" s="336"/>
      <c r="AL611" s="336"/>
      <c r="AM611" s="336"/>
      <c r="AN611" s="336"/>
      <c r="AO611" s="336"/>
      <c r="AP611" s="336"/>
      <c r="AQ611" s="336"/>
      <c r="AR611" s="336"/>
      <c r="AS611" s="336"/>
      <c r="AT611" s="336"/>
      <c r="AU611" s="336"/>
      <c r="AV611" s="336"/>
      <c r="AW611" s="336"/>
      <c r="AX611" s="336"/>
      <c r="AY611" s="336"/>
      <c r="AZ611" s="336"/>
      <c r="BA611" s="336"/>
      <c r="BB611" s="336"/>
      <c r="BC611" s="336"/>
      <c r="BD611" s="336"/>
      <c r="BE611" s="336"/>
      <c r="BF611" s="336"/>
      <c r="BG611" s="336"/>
      <c r="BH611" s="336"/>
      <c r="BI611" s="336"/>
      <c r="BJ611" s="336"/>
      <c r="BK611" s="336"/>
      <c r="BL611" s="336"/>
      <c r="BM611" s="336"/>
      <c r="BN611" s="336"/>
      <c r="BO611" s="336"/>
      <c r="BP611" s="336"/>
      <c r="BQ611" s="336"/>
      <c r="BR611" s="336"/>
      <c r="BS611" s="336"/>
    </row>
    <row r="612" spans="8:71" s="46" customFormat="1" ht="13.5" customHeight="1">
      <c r="H612" s="243"/>
      <c r="K612" s="336"/>
      <c r="L612" s="336"/>
      <c r="M612" s="336"/>
      <c r="N612" s="336"/>
      <c r="O612" s="336"/>
      <c r="P612" s="336"/>
      <c r="Q612" s="336"/>
      <c r="R612" s="336"/>
      <c r="S612" s="336"/>
      <c r="T612" s="336"/>
      <c r="U612" s="336"/>
      <c r="V612" s="336"/>
      <c r="W612" s="336"/>
      <c r="X612" s="336"/>
      <c r="Y612" s="336"/>
      <c r="Z612" s="336"/>
      <c r="AA612" s="336"/>
      <c r="AB612" s="336"/>
      <c r="AC612" s="336"/>
      <c r="AD612" s="336"/>
      <c r="AE612" s="336"/>
      <c r="AF612" s="336"/>
      <c r="AG612" s="336"/>
      <c r="AH612" s="336"/>
      <c r="AI612" s="336"/>
      <c r="AJ612" s="336"/>
      <c r="AK612" s="336"/>
      <c r="AL612" s="336"/>
      <c r="AM612" s="336"/>
      <c r="AN612" s="336"/>
      <c r="AO612" s="336"/>
      <c r="AP612" s="336"/>
      <c r="AQ612" s="336"/>
      <c r="AR612" s="336"/>
      <c r="AS612" s="336"/>
      <c r="AT612" s="336"/>
      <c r="AU612" s="336"/>
      <c r="AV612" s="336"/>
      <c r="AW612" s="336"/>
      <c r="AX612" s="336"/>
      <c r="AY612" s="336"/>
      <c r="AZ612" s="336"/>
      <c r="BA612" s="336"/>
      <c r="BB612" s="336"/>
      <c r="BC612" s="336"/>
      <c r="BD612" s="336"/>
      <c r="BE612" s="336"/>
      <c r="BF612" s="336"/>
      <c r="BG612" s="336"/>
      <c r="BH612" s="336"/>
      <c r="BI612" s="336"/>
      <c r="BJ612" s="336"/>
      <c r="BK612" s="336"/>
      <c r="BL612" s="336"/>
      <c r="BM612" s="336"/>
      <c r="BN612" s="336"/>
      <c r="BO612" s="336"/>
      <c r="BP612" s="336"/>
      <c r="BQ612" s="336"/>
      <c r="BR612" s="336"/>
      <c r="BS612" s="336"/>
    </row>
    <row r="613" spans="8:71" s="46" customFormat="1" ht="13.5" customHeight="1">
      <c r="H613" s="243"/>
      <c r="K613" s="336"/>
      <c r="L613" s="336"/>
      <c r="M613" s="336"/>
      <c r="N613" s="336"/>
      <c r="O613" s="336"/>
      <c r="P613" s="336"/>
      <c r="Q613" s="336"/>
      <c r="R613" s="336"/>
      <c r="S613" s="336"/>
      <c r="T613" s="336"/>
      <c r="U613" s="336"/>
      <c r="V613" s="336"/>
      <c r="W613" s="336"/>
      <c r="X613" s="336"/>
      <c r="Y613" s="336"/>
      <c r="Z613" s="336"/>
      <c r="AA613" s="336"/>
      <c r="AB613" s="336"/>
      <c r="AC613" s="336"/>
      <c r="AD613" s="336"/>
      <c r="AE613" s="336"/>
      <c r="AF613" s="336"/>
      <c r="AG613" s="336"/>
      <c r="AH613" s="336"/>
      <c r="AI613" s="336"/>
      <c r="AJ613" s="336"/>
      <c r="AK613" s="336"/>
      <c r="AL613" s="336"/>
      <c r="AM613" s="336"/>
      <c r="AN613" s="336"/>
      <c r="AO613" s="336"/>
      <c r="AP613" s="336"/>
      <c r="AQ613" s="336"/>
      <c r="AR613" s="336"/>
      <c r="AS613" s="336"/>
      <c r="AT613" s="336"/>
      <c r="AU613" s="336"/>
      <c r="AV613" s="336"/>
      <c r="AW613" s="336"/>
      <c r="AX613" s="336"/>
      <c r="AY613" s="336"/>
      <c r="AZ613" s="336"/>
      <c r="BA613" s="336"/>
      <c r="BB613" s="336"/>
      <c r="BC613" s="336"/>
      <c r="BD613" s="336"/>
      <c r="BE613" s="336"/>
      <c r="BF613" s="336"/>
      <c r="BG613" s="336"/>
      <c r="BH613" s="336"/>
      <c r="BI613" s="336"/>
      <c r="BJ613" s="336"/>
      <c r="BK613" s="336"/>
      <c r="BL613" s="336"/>
      <c r="BM613" s="336"/>
      <c r="BN613" s="336"/>
      <c r="BO613" s="336"/>
      <c r="BP613" s="336"/>
      <c r="BQ613" s="336"/>
      <c r="BR613" s="336"/>
      <c r="BS613" s="336"/>
    </row>
    <row r="614" spans="8:71" s="46" customFormat="1" ht="13.5" customHeight="1">
      <c r="H614" s="243"/>
      <c r="K614" s="336"/>
      <c r="L614" s="336"/>
      <c r="M614" s="336"/>
      <c r="N614" s="336"/>
      <c r="O614" s="336"/>
      <c r="P614" s="336"/>
      <c r="Q614" s="336"/>
      <c r="R614" s="336"/>
      <c r="S614" s="336"/>
      <c r="T614" s="336"/>
      <c r="U614" s="336"/>
      <c r="V614" s="336"/>
      <c r="W614" s="336"/>
      <c r="X614" s="336"/>
      <c r="Y614" s="336"/>
      <c r="Z614" s="336"/>
      <c r="AA614" s="336"/>
      <c r="AB614" s="336"/>
      <c r="AC614" s="336"/>
      <c r="AD614" s="336"/>
      <c r="AE614" s="336"/>
      <c r="AF614" s="336"/>
      <c r="AG614" s="336"/>
      <c r="AH614" s="336"/>
      <c r="AI614" s="336"/>
      <c r="AJ614" s="336"/>
      <c r="AK614" s="336"/>
      <c r="AL614" s="336"/>
      <c r="AM614" s="336"/>
      <c r="AN614" s="336"/>
      <c r="AO614" s="336"/>
      <c r="AP614" s="336"/>
      <c r="AQ614" s="336"/>
      <c r="AR614" s="336"/>
      <c r="AS614" s="336"/>
      <c r="AT614" s="336"/>
      <c r="AU614" s="336"/>
      <c r="AV614" s="336"/>
      <c r="AW614" s="336"/>
      <c r="AX614" s="336"/>
      <c r="AY614" s="336"/>
      <c r="AZ614" s="336"/>
      <c r="BA614" s="336"/>
      <c r="BB614" s="336"/>
      <c r="BC614" s="336"/>
      <c r="BD614" s="336"/>
      <c r="BE614" s="336"/>
      <c r="BF614" s="336"/>
      <c r="BG614" s="336"/>
      <c r="BH614" s="336"/>
      <c r="BI614" s="336"/>
      <c r="BJ614" s="336"/>
      <c r="BK614" s="336"/>
      <c r="BL614" s="336"/>
      <c r="BM614" s="336"/>
      <c r="BN614" s="336"/>
      <c r="BO614" s="336"/>
      <c r="BP614" s="336"/>
      <c r="BQ614" s="336"/>
      <c r="BR614" s="336"/>
      <c r="BS614" s="336"/>
    </row>
    <row r="615" spans="8:71" s="46" customFormat="1" ht="13.5" customHeight="1">
      <c r="H615" s="243"/>
      <c r="K615" s="336"/>
      <c r="L615" s="336"/>
      <c r="M615" s="336"/>
      <c r="N615" s="336"/>
      <c r="O615" s="336"/>
      <c r="P615" s="336"/>
      <c r="Q615" s="336"/>
      <c r="R615" s="336"/>
      <c r="S615" s="336"/>
      <c r="T615" s="336"/>
      <c r="U615" s="336"/>
      <c r="V615" s="336"/>
      <c r="W615" s="336"/>
      <c r="X615" s="336"/>
      <c r="Y615" s="336"/>
      <c r="Z615" s="336"/>
      <c r="AA615" s="336"/>
      <c r="AB615" s="336"/>
      <c r="AC615" s="336"/>
      <c r="AD615" s="336"/>
      <c r="AE615" s="336"/>
      <c r="AF615" s="336"/>
      <c r="AG615" s="336"/>
      <c r="AH615" s="336"/>
      <c r="AI615" s="336"/>
      <c r="AJ615" s="336"/>
      <c r="AK615" s="336"/>
      <c r="AL615" s="336"/>
      <c r="AM615" s="336"/>
      <c r="AN615" s="336"/>
      <c r="AO615" s="336"/>
      <c r="AP615" s="336"/>
      <c r="AQ615" s="336"/>
      <c r="AR615" s="336"/>
      <c r="AS615" s="336"/>
      <c r="AT615" s="336"/>
      <c r="AU615" s="336"/>
      <c r="AV615" s="336"/>
      <c r="AW615" s="336"/>
      <c r="AX615" s="336"/>
      <c r="AY615" s="336"/>
      <c r="AZ615" s="336"/>
      <c r="BA615" s="336"/>
      <c r="BB615" s="336"/>
      <c r="BC615" s="336"/>
      <c r="BD615" s="336"/>
      <c r="BE615" s="336"/>
      <c r="BF615" s="336"/>
      <c r="BG615" s="336"/>
      <c r="BH615" s="336"/>
      <c r="BI615" s="336"/>
      <c r="BJ615" s="336"/>
      <c r="BK615" s="336"/>
      <c r="BL615" s="336"/>
      <c r="BM615" s="336"/>
      <c r="BN615" s="336"/>
      <c r="BO615" s="336"/>
      <c r="BP615" s="336"/>
      <c r="BQ615" s="336"/>
      <c r="BR615" s="336"/>
      <c r="BS615" s="336"/>
    </row>
    <row r="616" spans="8:71" s="46" customFormat="1" ht="13.5" customHeight="1">
      <c r="H616" s="243"/>
      <c r="K616" s="336"/>
      <c r="L616" s="336"/>
      <c r="M616" s="336"/>
      <c r="N616" s="336"/>
      <c r="O616" s="336"/>
      <c r="P616" s="336"/>
      <c r="Q616" s="336"/>
      <c r="R616" s="336"/>
      <c r="S616" s="336"/>
      <c r="T616" s="336"/>
      <c r="U616" s="336"/>
      <c r="V616" s="336"/>
      <c r="W616" s="336"/>
      <c r="X616" s="336"/>
      <c r="Y616" s="336"/>
      <c r="Z616" s="336"/>
      <c r="AA616" s="336"/>
      <c r="AB616" s="336"/>
      <c r="AC616" s="336"/>
      <c r="AD616" s="336"/>
      <c r="AE616" s="336"/>
      <c r="AF616" s="336"/>
      <c r="AG616" s="336"/>
      <c r="AH616" s="336"/>
      <c r="AI616" s="336"/>
      <c r="AJ616" s="336"/>
      <c r="AK616" s="336"/>
      <c r="AL616" s="336"/>
      <c r="AM616" s="336"/>
      <c r="AN616" s="336"/>
      <c r="AO616" s="336"/>
      <c r="AP616" s="336"/>
      <c r="AQ616" s="336"/>
      <c r="AR616" s="336"/>
      <c r="AS616" s="336"/>
      <c r="AT616" s="336"/>
      <c r="AU616" s="336"/>
      <c r="AV616" s="336"/>
      <c r="AW616" s="336"/>
      <c r="AX616" s="336"/>
      <c r="AY616" s="336"/>
      <c r="AZ616" s="336"/>
      <c r="BA616" s="336"/>
      <c r="BB616" s="336"/>
      <c r="BC616" s="336"/>
      <c r="BD616" s="336"/>
      <c r="BE616" s="336"/>
      <c r="BF616" s="336"/>
      <c r="BG616" s="336"/>
      <c r="BH616" s="336"/>
      <c r="BI616" s="336"/>
      <c r="BJ616" s="336"/>
      <c r="BK616" s="336"/>
      <c r="BL616" s="336"/>
      <c r="BM616" s="336"/>
      <c r="BN616" s="336"/>
      <c r="BO616" s="336"/>
      <c r="BP616" s="336"/>
      <c r="BQ616" s="336"/>
      <c r="BR616" s="336"/>
      <c r="BS616" s="336"/>
    </row>
    <row r="617" spans="8:71" s="46" customFormat="1" ht="13.5" customHeight="1">
      <c r="H617" s="243"/>
      <c r="K617" s="336"/>
      <c r="L617" s="336"/>
      <c r="M617" s="336"/>
      <c r="N617" s="336"/>
      <c r="O617" s="336"/>
      <c r="P617" s="336"/>
      <c r="Q617" s="336"/>
      <c r="R617" s="336"/>
      <c r="S617" s="336"/>
      <c r="T617" s="336"/>
      <c r="U617" s="336"/>
      <c r="V617" s="336"/>
      <c r="W617" s="336"/>
      <c r="X617" s="336"/>
      <c r="Y617" s="336"/>
      <c r="Z617" s="336"/>
      <c r="AA617" s="336"/>
      <c r="AB617" s="336"/>
      <c r="AC617" s="336"/>
      <c r="AD617" s="336"/>
      <c r="AE617" s="336"/>
      <c r="AF617" s="336"/>
      <c r="AG617" s="336"/>
      <c r="AH617" s="336"/>
      <c r="AI617" s="336"/>
      <c r="AJ617" s="336"/>
      <c r="AK617" s="336"/>
      <c r="AL617" s="336"/>
      <c r="AM617" s="336"/>
      <c r="AN617" s="336"/>
      <c r="AO617" s="336"/>
      <c r="AP617" s="336"/>
      <c r="AQ617" s="336"/>
      <c r="AR617" s="336"/>
      <c r="AS617" s="336"/>
      <c r="AT617" s="336"/>
      <c r="AU617" s="336"/>
      <c r="AV617" s="336"/>
      <c r="AW617" s="336"/>
      <c r="AX617" s="336"/>
      <c r="AY617" s="336"/>
      <c r="AZ617" s="336"/>
      <c r="BA617" s="336"/>
      <c r="BB617" s="336"/>
      <c r="BC617" s="336"/>
      <c r="BD617" s="336"/>
      <c r="BE617" s="336"/>
      <c r="BF617" s="336"/>
      <c r="BG617" s="336"/>
      <c r="BH617" s="336"/>
      <c r="BI617" s="336"/>
      <c r="BJ617" s="336"/>
      <c r="BK617" s="336"/>
      <c r="BL617" s="336"/>
      <c r="BM617" s="336"/>
      <c r="BN617" s="336"/>
      <c r="BO617" s="336"/>
      <c r="BP617" s="336"/>
      <c r="BQ617" s="336"/>
      <c r="BR617" s="336"/>
      <c r="BS617" s="336"/>
    </row>
    <row r="618" spans="8:71" s="46" customFormat="1" ht="13.5" customHeight="1">
      <c r="H618" s="243"/>
      <c r="K618" s="336"/>
      <c r="L618" s="336"/>
      <c r="M618" s="336"/>
      <c r="N618" s="336"/>
      <c r="O618" s="336"/>
      <c r="P618" s="336"/>
      <c r="Q618" s="336"/>
      <c r="R618" s="336"/>
      <c r="S618" s="336"/>
      <c r="T618" s="336"/>
      <c r="U618" s="336"/>
      <c r="V618" s="336"/>
      <c r="W618" s="336"/>
      <c r="X618" s="336"/>
      <c r="Y618" s="336"/>
      <c r="Z618" s="336"/>
      <c r="AA618" s="336"/>
      <c r="AB618" s="336"/>
      <c r="AC618" s="336"/>
      <c r="AD618" s="336"/>
      <c r="AE618" s="336"/>
      <c r="AF618" s="336"/>
      <c r="AG618" s="336"/>
      <c r="AH618" s="336"/>
      <c r="AI618" s="336"/>
      <c r="AJ618" s="336"/>
      <c r="AK618" s="336"/>
      <c r="AL618" s="336"/>
      <c r="AM618" s="336"/>
      <c r="AN618" s="336"/>
      <c r="AO618" s="336"/>
      <c r="AP618" s="336"/>
      <c r="AQ618" s="336"/>
      <c r="AR618" s="336"/>
      <c r="AS618" s="336"/>
      <c r="AT618" s="336"/>
      <c r="AU618" s="336"/>
      <c r="AV618" s="336"/>
      <c r="AW618" s="336"/>
      <c r="AX618" s="336"/>
      <c r="AY618" s="336"/>
      <c r="AZ618" s="336"/>
      <c r="BA618" s="336"/>
      <c r="BB618" s="336"/>
      <c r="BC618" s="336"/>
      <c r="BD618" s="336"/>
      <c r="BE618" s="336"/>
      <c r="BF618" s="336"/>
      <c r="BG618" s="336"/>
      <c r="BH618" s="336"/>
      <c r="BI618" s="336"/>
      <c r="BJ618" s="336"/>
      <c r="BK618" s="336"/>
      <c r="BL618" s="336"/>
      <c r="BM618" s="336"/>
      <c r="BN618" s="336"/>
      <c r="BO618" s="336"/>
      <c r="BP618" s="336"/>
      <c r="BQ618" s="336"/>
      <c r="BR618" s="336"/>
      <c r="BS618" s="336"/>
    </row>
    <row r="619" spans="8:71" s="46" customFormat="1" ht="13.5" customHeight="1">
      <c r="H619" s="243"/>
      <c r="K619" s="336"/>
      <c r="L619" s="336"/>
      <c r="M619" s="336"/>
      <c r="N619" s="336"/>
      <c r="O619" s="336"/>
      <c r="P619" s="336"/>
      <c r="Q619" s="336"/>
      <c r="R619" s="336"/>
      <c r="S619" s="336"/>
      <c r="T619" s="336"/>
      <c r="U619" s="336"/>
      <c r="V619" s="336"/>
      <c r="W619" s="336"/>
      <c r="X619" s="336"/>
      <c r="Y619" s="336"/>
      <c r="Z619" s="336"/>
      <c r="AA619" s="336"/>
      <c r="AB619" s="336"/>
      <c r="AC619" s="336"/>
      <c r="AD619" s="336"/>
      <c r="AE619" s="336"/>
      <c r="AF619" s="336"/>
      <c r="AG619" s="336"/>
      <c r="AH619" s="336"/>
      <c r="AI619" s="336"/>
      <c r="AJ619" s="336"/>
      <c r="AK619" s="336"/>
      <c r="AL619" s="336"/>
      <c r="AM619" s="336"/>
      <c r="AN619" s="336"/>
      <c r="AO619" s="336"/>
      <c r="AP619" s="336"/>
      <c r="AQ619" s="336"/>
      <c r="AR619" s="336"/>
      <c r="AS619" s="336"/>
      <c r="AT619" s="336"/>
      <c r="AU619" s="336"/>
      <c r="AV619" s="336"/>
      <c r="AW619" s="336"/>
      <c r="AX619" s="336"/>
      <c r="AY619" s="336"/>
      <c r="AZ619" s="336"/>
      <c r="BA619" s="336"/>
      <c r="BB619" s="336"/>
      <c r="BC619" s="336"/>
      <c r="BD619" s="336"/>
      <c r="BE619" s="336"/>
      <c r="BF619" s="336"/>
      <c r="BG619" s="336"/>
      <c r="BH619" s="336"/>
      <c r="BI619" s="336"/>
      <c r="BJ619" s="336"/>
      <c r="BK619" s="336"/>
      <c r="BL619" s="336"/>
      <c r="BM619" s="336"/>
      <c r="BN619" s="336"/>
      <c r="BO619" s="336"/>
      <c r="BP619" s="336"/>
      <c r="BQ619" s="336"/>
      <c r="BR619" s="336"/>
      <c r="BS619" s="336"/>
    </row>
    <row r="620" spans="8:71" s="46" customFormat="1" ht="13.5" customHeight="1">
      <c r="H620" s="243"/>
      <c r="K620" s="336"/>
      <c r="L620" s="336"/>
      <c r="M620" s="336"/>
      <c r="N620" s="336"/>
      <c r="O620" s="336"/>
      <c r="P620" s="336"/>
      <c r="Q620" s="336"/>
      <c r="R620" s="336"/>
      <c r="S620" s="336"/>
      <c r="T620" s="336"/>
      <c r="U620" s="336"/>
      <c r="V620" s="336"/>
      <c r="W620" s="336"/>
      <c r="X620" s="336"/>
      <c r="Y620" s="336"/>
      <c r="Z620" s="336"/>
      <c r="AA620" s="336"/>
      <c r="AB620" s="336"/>
      <c r="AC620" s="336"/>
      <c r="AD620" s="336"/>
      <c r="AE620" s="336"/>
      <c r="AF620" s="336"/>
      <c r="AG620" s="336"/>
      <c r="AH620" s="336"/>
      <c r="AI620" s="336"/>
      <c r="AJ620" s="336"/>
      <c r="AK620" s="336"/>
      <c r="AL620" s="336"/>
      <c r="AM620" s="336"/>
      <c r="AN620" s="336"/>
      <c r="AO620" s="336"/>
      <c r="AP620" s="336"/>
      <c r="AQ620" s="336"/>
      <c r="AR620" s="336"/>
      <c r="AS620" s="336"/>
      <c r="AT620" s="336"/>
      <c r="AU620" s="336"/>
      <c r="AV620" s="336"/>
      <c r="AW620" s="336"/>
      <c r="AX620" s="336"/>
      <c r="AY620" s="336"/>
      <c r="AZ620" s="336"/>
      <c r="BA620" s="336"/>
      <c r="BB620" s="336"/>
      <c r="BC620" s="336"/>
      <c r="BD620" s="336"/>
      <c r="BE620" s="336"/>
      <c r="BF620" s="336"/>
      <c r="BG620" s="336"/>
      <c r="BH620" s="336"/>
      <c r="BI620" s="336"/>
      <c r="BJ620" s="336"/>
      <c r="BK620" s="336"/>
      <c r="BL620" s="336"/>
      <c r="BM620" s="336"/>
      <c r="BN620" s="336"/>
      <c r="BO620" s="336"/>
      <c r="BP620" s="336"/>
      <c r="BQ620" s="336"/>
      <c r="BR620" s="336"/>
      <c r="BS620" s="336"/>
    </row>
    <row r="621" spans="8:71" s="46" customFormat="1" ht="13.5" customHeight="1">
      <c r="H621" s="243"/>
      <c r="K621" s="336"/>
      <c r="L621" s="336"/>
      <c r="M621" s="336"/>
      <c r="N621" s="336"/>
      <c r="O621" s="336"/>
      <c r="P621" s="336"/>
      <c r="Q621" s="336"/>
      <c r="R621" s="336"/>
      <c r="S621" s="336"/>
      <c r="T621" s="336"/>
      <c r="U621" s="336"/>
      <c r="V621" s="336"/>
      <c r="W621" s="336"/>
      <c r="X621" s="336"/>
      <c r="Y621" s="336"/>
      <c r="Z621" s="336"/>
      <c r="AA621" s="336"/>
      <c r="AB621" s="336"/>
      <c r="AC621" s="336"/>
      <c r="AD621" s="336"/>
      <c r="AE621" s="336"/>
      <c r="AF621" s="336"/>
      <c r="AG621" s="336"/>
      <c r="AH621" s="336"/>
      <c r="AI621" s="336"/>
      <c r="AJ621" s="336"/>
      <c r="AK621" s="336"/>
      <c r="AL621" s="336"/>
      <c r="AM621" s="336"/>
      <c r="AN621" s="336"/>
      <c r="AO621" s="336"/>
      <c r="AP621" s="336"/>
      <c r="AQ621" s="336"/>
      <c r="AR621" s="336"/>
      <c r="AS621" s="336"/>
      <c r="AT621" s="336"/>
      <c r="AU621" s="336"/>
      <c r="AV621" s="336"/>
      <c r="AW621" s="336"/>
      <c r="AX621" s="336"/>
      <c r="AY621" s="336"/>
      <c r="AZ621" s="336"/>
      <c r="BA621" s="336"/>
      <c r="BB621" s="336"/>
      <c r="BC621" s="336"/>
      <c r="BD621" s="336"/>
      <c r="BE621" s="336"/>
      <c r="BF621" s="336"/>
      <c r="BG621" s="336"/>
      <c r="BH621" s="336"/>
      <c r="BI621" s="336"/>
      <c r="BJ621" s="336"/>
      <c r="BK621" s="336"/>
      <c r="BL621" s="336"/>
      <c r="BM621" s="336"/>
      <c r="BN621" s="336"/>
      <c r="BO621" s="336"/>
      <c r="BP621" s="336"/>
      <c r="BQ621" s="336"/>
      <c r="BR621" s="336"/>
      <c r="BS621" s="336"/>
    </row>
    <row r="622" spans="8:71" s="46" customFormat="1" ht="13.5" customHeight="1">
      <c r="H622" s="243"/>
      <c r="K622" s="336"/>
      <c r="L622" s="336"/>
      <c r="M622" s="336"/>
      <c r="N622" s="336"/>
      <c r="O622" s="336"/>
      <c r="P622" s="336"/>
      <c r="Q622" s="336"/>
      <c r="R622" s="336"/>
      <c r="S622" s="336"/>
      <c r="T622" s="336"/>
      <c r="U622" s="336"/>
      <c r="V622" s="336"/>
      <c r="W622" s="336"/>
      <c r="X622" s="336"/>
      <c r="Y622" s="336"/>
      <c r="Z622" s="336"/>
      <c r="AA622" s="336"/>
      <c r="AB622" s="336"/>
      <c r="AC622" s="336"/>
      <c r="AD622" s="336"/>
      <c r="AE622" s="336"/>
      <c r="AF622" s="336"/>
      <c r="AG622" s="336"/>
      <c r="AH622" s="336"/>
      <c r="AI622" s="336"/>
      <c r="AJ622" s="336"/>
      <c r="AK622" s="336"/>
      <c r="AL622" s="336"/>
      <c r="AM622" s="336"/>
      <c r="AN622" s="336"/>
      <c r="AO622" s="336"/>
      <c r="AP622" s="336"/>
      <c r="AQ622" s="336"/>
      <c r="AR622" s="336"/>
      <c r="AS622" s="336"/>
      <c r="AT622" s="336"/>
      <c r="AU622" s="336"/>
      <c r="AV622" s="336"/>
      <c r="AW622" s="336"/>
      <c r="AX622" s="336"/>
      <c r="AY622" s="336"/>
      <c r="AZ622" s="336"/>
      <c r="BA622" s="336"/>
      <c r="BB622" s="336"/>
      <c r="BC622" s="336"/>
      <c r="BD622" s="336"/>
      <c r="BE622" s="336"/>
      <c r="BF622" s="336"/>
      <c r="BG622" s="336"/>
      <c r="BH622" s="336"/>
      <c r="BI622" s="336"/>
      <c r="BJ622" s="336"/>
      <c r="BK622" s="336"/>
      <c r="BL622" s="336"/>
      <c r="BM622" s="336"/>
      <c r="BN622" s="336"/>
      <c r="BO622" s="336"/>
      <c r="BP622" s="336"/>
      <c r="BQ622" s="336"/>
      <c r="BR622" s="336"/>
      <c r="BS622" s="336"/>
    </row>
    <row r="623" spans="8:71" s="46" customFormat="1" ht="13.5" customHeight="1">
      <c r="H623" s="243"/>
      <c r="K623" s="336"/>
      <c r="L623" s="336"/>
      <c r="M623" s="336"/>
      <c r="N623" s="336"/>
      <c r="O623" s="336"/>
      <c r="P623" s="336"/>
      <c r="Q623" s="336"/>
      <c r="R623" s="336"/>
      <c r="S623" s="336"/>
      <c r="T623" s="336"/>
      <c r="U623" s="336"/>
      <c r="V623" s="336"/>
      <c r="W623" s="336"/>
      <c r="X623" s="336"/>
      <c r="Y623" s="336"/>
      <c r="Z623" s="336"/>
      <c r="AA623" s="336"/>
      <c r="AB623" s="336"/>
      <c r="AC623" s="336"/>
      <c r="AD623" s="336"/>
      <c r="AE623" s="336"/>
      <c r="AF623" s="336"/>
      <c r="AG623" s="336"/>
      <c r="AH623" s="336"/>
      <c r="AI623" s="336"/>
      <c r="AJ623" s="336"/>
      <c r="AK623" s="336"/>
      <c r="AL623" s="336"/>
      <c r="AM623" s="336"/>
      <c r="AN623" s="336"/>
      <c r="AO623" s="336"/>
      <c r="AP623" s="336"/>
      <c r="AQ623" s="336"/>
      <c r="AR623" s="336"/>
      <c r="AS623" s="336"/>
      <c r="AT623" s="336"/>
      <c r="AU623" s="336"/>
      <c r="AV623" s="336"/>
      <c r="AW623" s="336"/>
      <c r="AX623" s="336"/>
      <c r="AY623" s="336"/>
      <c r="AZ623" s="336"/>
      <c r="BA623" s="336"/>
      <c r="BB623" s="336"/>
      <c r="BC623" s="336"/>
      <c r="BD623" s="336"/>
      <c r="BE623" s="336"/>
      <c r="BF623" s="336"/>
      <c r="BG623" s="336"/>
      <c r="BH623" s="336"/>
      <c r="BI623" s="336"/>
      <c r="BJ623" s="336"/>
      <c r="BK623" s="336"/>
      <c r="BL623" s="336"/>
      <c r="BM623" s="336"/>
      <c r="BN623" s="336"/>
      <c r="BO623" s="336"/>
      <c r="BP623" s="336"/>
      <c r="BQ623" s="336"/>
      <c r="BR623" s="336"/>
      <c r="BS623" s="336"/>
    </row>
    <row r="624" spans="8:71" s="46" customFormat="1" ht="13.5" customHeight="1">
      <c r="H624" s="243"/>
      <c r="K624" s="336"/>
      <c r="L624" s="336"/>
      <c r="M624" s="336"/>
      <c r="N624" s="336"/>
      <c r="O624" s="336"/>
      <c r="P624" s="336"/>
      <c r="Q624" s="336"/>
      <c r="R624" s="336"/>
      <c r="S624" s="336"/>
      <c r="T624" s="336"/>
      <c r="U624" s="336"/>
      <c r="V624" s="336"/>
      <c r="W624" s="336"/>
      <c r="X624" s="336"/>
      <c r="Y624" s="336"/>
      <c r="Z624" s="336"/>
      <c r="AA624" s="336"/>
      <c r="AB624" s="336"/>
      <c r="AC624" s="336"/>
      <c r="AD624" s="336"/>
      <c r="AE624" s="336"/>
      <c r="AF624" s="336"/>
      <c r="AG624" s="336"/>
      <c r="AH624" s="336"/>
      <c r="AI624" s="336"/>
      <c r="AJ624" s="336"/>
      <c r="AK624" s="336"/>
      <c r="AL624" s="336"/>
      <c r="AM624" s="336"/>
      <c r="AN624" s="336"/>
      <c r="AO624" s="336"/>
      <c r="AP624" s="336"/>
      <c r="AQ624" s="336"/>
      <c r="AR624" s="336"/>
      <c r="AS624" s="336"/>
      <c r="AT624" s="336"/>
      <c r="AU624" s="336"/>
      <c r="AV624" s="336"/>
      <c r="AW624" s="336"/>
      <c r="AX624" s="336"/>
      <c r="AY624" s="336"/>
      <c r="AZ624" s="336"/>
      <c r="BA624" s="336"/>
      <c r="BB624" s="336"/>
      <c r="BC624" s="336"/>
      <c r="BD624" s="336"/>
      <c r="BE624" s="336"/>
      <c r="BF624" s="336"/>
      <c r="BG624" s="336"/>
      <c r="BH624" s="336"/>
      <c r="BI624" s="336"/>
      <c r="BJ624" s="336"/>
      <c r="BK624" s="336"/>
      <c r="BL624" s="336"/>
      <c r="BM624" s="336"/>
      <c r="BN624" s="336"/>
      <c r="BO624" s="336"/>
      <c r="BP624" s="336"/>
      <c r="BQ624" s="336"/>
      <c r="BR624" s="336"/>
      <c r="BS624" s="336"/>
    </row>
    <row r="625" spans="8:71" s="46" customFormat="1" ht="13.5" customHeight="1">
      <c r="H625" s="243"/>
      <c r="K625" s="336"/>
      <c r="L625" s="336"/>
      <c r="M625" s="336"/>
      <c r="N625" s="336"/>
      <c r="O625" s="336"/>
      <c r="P625" s="336"/>
      <c r="Q625" s="336"/>
      <c r="R625" s="336"/>
      <c r="S625" s="336"/>
      <c r="T625" s="336"/>
      <c r="U625" s="336"/>
      <c r="V625" s="336"/>
      <c r="W625" s="336"/>
      <c r="X625" s="336"/>
      <c r="Y625" s="336"/>
      <c r="Z625" s="336"/>
      <c r="AA625" s="336"/>
      <c r="AB625" s="336"/>
      <c r="AC625" s="336"/>
      <c r="AD625" s="336"/>
      <c r="AE625" s="336"/>
      <c r="AF625" s="336"/>
      <c r="AG625" s="336"/>
      <c r="AH625" s="336"/>
      <c r="AI625" s="336"/>
      <c r="AJ625" s="336"/>
      <c r="AK625" s="336"/>
      <c r="AL625" s="336"/>
      <c r="AM625" s="336"/>
      <c r="AN625" s="336"/>
      <c r="AO625" s="336"/>
      <c r="AP625" s="336"/>
      <c r="AQ625" s="336"/>
      <c r="AR625" s="336"/>
      <c r="AS625" s="336"/>
      <c r="AT625" s="336"/>
      <c r="AU625" s="336"/>
      <c r="AV625" s="336"/>
      <c r="AW625" s="336"/>
      <c r="AX625" s="336"/>
      <c r="AY625" s="336"/>
      <c r="AZ625" s="336"/>
      <c r="BA625" s="336"/>
      <c r="BB625" s="336"/>
      <c r="BC625" s="336"/>
      <c r="BD625" s="336"/>
      <c r="BE625" s="336"/>
      <c r="BF625" s="336"/>
      <c r="BG625" s="336"/>
      <c r="BH625" s="336"/>
      <c r="BI625" s="336"/>
      <c r="BJ625" s="336"/>
      <c r="BK625" s="336"/>
      <c r="BL625" s="336"/>
      <c r="BM625" s="336"/>
      <c r="BN625" s="336"/>
      <c r="BO625" s="336"/>
      <c r="BP625" s="336"/>
      <c r="BQ625" s="336"/>
      <c r="BR625" s="336"/>
      <c r="BS625" s="336"/>
    </row>
    <row r="626" spans="8:71" s="46" customFormat="1" ht="13.5" customHeight="1">
      <c r="H626" s="243"/>
      <c r="K626" s="336"/>
      <c r="L626" s="336"/>
      <c r="M626" s="336"/>
      <c r="N626" s="336"/>
      <c r="O626" s="336"/>
      <c r="P626" s="336"/>
      <c r="Q626" s="336"/>
      <c r="R626" s="336"/>
      <c r="S626" s="336"/>
      <c r="T626" s="336"/>
      <c r="U626" s="336"/>
      <c r="V626" s="336"/>
      <c r="W626" s="336"/>
      <c r="X626" s="336"/>
      <c r="Y626" s="336"/>
      <c r="Z626" s="336"/>
      <c r="AA626" s="336"/>
      <c r="AB626" s="336"/>
      <c r="AC626" s="336"/>
      <c r="AD626" s="336"/>
      <c r="AE626" s="336"/>
      <c r="AF626" s="336"/>
      <c r="AG626" s="336"/>
      <c r="AH626" s="336"/>
      <c r="AI626" s="336"/>
      <c r="AJ626" s="336"/>
      <c r="AK626" s="336"/>
      <c r="AL626" s="336"/>
      <c r="AM626" s="336"/>
      <c r="AN626" s="336"/>
      <c r="AO626" s="336"/>
      <c r="AP626" s="336"/>
      <c r="AQ626" s="336"/>
      <c r="AR626" s="336"/>
      <c r="AS626" s="336"/>
      <c r="AT626" s="336"/>
      <c r="AU626" s="336"/>
      <c r="AV626" s="336"/>
      <c r="AW626" s="336"/>
      <c r="AX626" s="336"/>
      <c r="AY626" s="336"/>
      <c r="AZ626" s="336"/>
      <c r="BA626" s="336"/>
      <c r="BB626" s="336"/>
      <c r="BC626" s="336"/>
      <c r="BD626" s="336"/>
      <c r="BE626" s="336"/>
      <c r="BF626" s="336"/>
      <c r="BG626" s="336"/>
      <c r="BH626" s="336"/>
      <c r="BI626" s="336"/>
      <c r="BJ626" s="336"/>
      <c r="BK626" s="336"/>
      <c r="BL626" s="336"/>
      <c r="BM626" s="336"/>
      <c r="BN626" s="336"/>
      <c r="BO626" s="336"/>
      <c r="BP626" s="336"/>
      <c r="BQ626" s="336"/>
      <c r="BR626" s="336"/>
      <c r="BS626" s="336"/>
    </row>
    <row r="627" spans="8:71" s="46" customFormat="1" ht="13.5" customHeight="1">
      <c r="H627" s="243"/>
      <c r="K627" s="336"/>
      <c r="L627" s="336"/>
      <c r="M627" s="336"/>
      <c r="N627" s="336"/>
      <c r="O627" s="336"/>
      <c r="P627" s="336"/>
      <c r="Q627" s="336"/>
      <c r="R627" s="336"/>
      <c r="S627" s="336"/>
      <c r="T627" s="336"/>
      <c r="U627" s="336"/>
      <c r="V627" s="336"/>
      <c r="W627" s="336"/>
      <c r="X627" s="336"/>
      <c r="Y627" s="336"/>
      <c r="Z627" s="336"/>
      <c r="AA627" s="336"/>
      <c r="AB627" s="336"/>
      <c r="AC627" s="336"/>
      <c r="AD627" s="336"/>
      <c r="AE627" s="336"/>
      <c r="AF627" s="336"/>
      <c r="AG627" s="336"/>
      <c r="AH627" s="336"/>
      <c r="AI627" s="336"/>
      <c r="AJ627" s="336"/>
      <c r="AK627" s="336"/>
      <c r="AL627" s="336"/>
      <c r="AM627" s="336"/>
      <c r="AN627" s="336"/>
      <c r="AO627" s="336"/>
      <c r="AP627" s="336"/>
      <c r="AQ627" s="336"/>
      <c r="AR627" s="336"/>
      <c r="AS627" s="336"/>
      <c r="AT627" s="336"/>
      <c r="AU627" s="336"/>
      <c r="AV627" s="336"/>
      <c r="AW627" s="336"/>
      <c r="AX627" s="336"/>
      <c r="AY627" s="336"/>
      <c r="AZ627" s="336"/>
      <c r="BA627" s="336"/>
      <c r="BB627" s="336"/>
      <c r="BC627" s="336"/>
      <c r="BD627" s="336"/>
      <c r="BE627" s="336"/>
      <c r="BF627" s="336"/>
      <c r="BG627" s="336"/>
      <c r="BH627" s="336"/>
      <c r="BI627" s="336"/>
      <c r="BJ627" s="336"/>
      <c r="BK627" s="336"/>
      <c r="BL627" s="336"/>
      <c r="BM627" s="336"/>
      <c r="BN627" s="336"/>
      <c r="BO627" s="336"/>
      <c r="BP627" s="336"/>
      <c r="BQ627" s="336"/>
      <c r="BR627" s="336"/>
      <c r="BS627" s="336"/>
    </row>
    <row r="628" spans="8:71" s="46" customFormat="1" ht="13.5" customHeight="1">
      <c r="H628" s="243"/>
      <c r="K628" s="336"/>
      <c r="L628" s="336"/>
      <c r="M628" s="336"/>
      <c r="N628" s="336"/>
      <c r="O628" s="336"/>
      <c r="P628" s="336"/>
      <c r="Q628" s="336"/>
      <c r="R628" s="336"/>
      <c r="S628" s="336"/>
      <c r="T628" s="336"/>
      <c r="U628" s="336"/>
      <c r="V628" s="336"/>
      <c r="W628" s="336"/>
      <c r="X628" s="336"/>
      <c r="Y628" s="336"/>
      <c r="Z628" s="336"/>
      <c r="AA628" s="336"/>
      <c r="AB628" s="336"/>
      <c r="AC628" s="336"/>
      <c r="AD628" s="336"/>
      <c r="AE628" s="336"/>
      <c r="AF628" s="336"/>
      <c r="AG628" s="336"/>
      <c r="AH628" s="336"/>
      <c r="AI628" s="336"/>
      <c r="AJ628" s="336"/>
      <c r="AK628" s="336"/>
      <c r="AL628" s="336"/>
      <c r="AM628" s="336"/>
      <c r="AN628" s="336"/>
      <c r="AO628" s="336"/>
      <c r="AP628" s="336"/>
      <c r="AQ628" s="336"/>
      <c r="AR628" s="336"/>
      <c r="AS628" s="336"/>
      <c r="AT628" s="336"/>
      <c r="AU628" s="336"/>
      <c r="AV628" s="336"/>
      <c r="AW628" s="336"/>
      <c r="AX628" s="336"/>
      <c r="AY628" s="336"/>
      <c r="AZ628" s="336"/>
      <c r="BA628" s="336"/>
      <c r="BB628" s="336"/>
      <c r="BC628" s="336"/>
      <c r="BD628" s="336"/>
      <c r="BE628" s="336"/>
      <c r="BF628" s="336"/>
      <c r="BG628" s="336"/>
      <c r="BH628" s="336"/>
      <c r="BI628" s="336"/>
      <c r="BJ628" s="336"/>
      <c r="BK628" s="336"/>
      <c r="BL628" s="336"/>
      <c r="BM628" s="336"/>
      <c r="BN628" s="336"/>
      <c r="BO628" s="336"/>
      <c r="BP628" s="336"/>
      <c r="BQ628" s="336"/>
      <c r="BR628" s="336"/>
      <c r="BS628" s="336"/>
    </row>
    <row r="629" spans="8:71" s="46" customFormat="1" ht="13.5" customHeight="1">
      <c r="H629" s="243"/>
      <c r="K629" s="336"/>
      <c r="L629" s="336"/>
      <c r="M629" s="336"/>
      <c r="N629" s="336"/>
      <c r="O629" s="336"/>
      <c r="P629" s="336"/>
      <c r="Q629" s="336"/>
      <c r="R629" s="336"/>
      <c r="S629" s="336"/>
      <c r="T629" s="336"/>
      <c r="U629" s="336"/>
      <c r="V629" s="336"/>
      <c r="W629" s="336"/>
      <c r="X629" s="336"/>
      <c r="Y629" s="336"/>
      <c r="Z629" s="336"/>
      <c r="AA629" s="336"/>
      <c r="AB629" s="336"/>
      <c r="AC629" s="336"/>
      <c r="AD629" s="336"/>
      <c r="AE629" s="336"/>
      <c r="AF629" s="336"/>
      <c r="AG629" s="336"/>
      <c r="AH629" s="336"/>
      <c r="AI629" s="336"/>
      <c r="AJ629" s="336"/>
      <c r="AK629" s="336"/>
      <c r="AL629" s="336"/>
      <c r="AM629" s="336"/>
      <c r="AN629" s="336"/>
      <c r="AO629" s="336"/>
      <c r="AP629" s="336"/>
      <c r="AQ629" s="336"/>
      <c r="AR629" s="336"/>
      <c r="AS629" s="336"/>
      <c r="AT629" s="336"/>
      <c r="AU629" s="336"/>
      <c r="AV629" s="336"/>
      <c r="AW629" s="336"/>
      <c r="AX629" s="336"/>
      <c r="AY629" s="336"/>
      <c r="AZ629" s="336"/>
      <c r="BA629" s="336"/>
      <c r="BB629" s="336"/>
      <c r="BC629" s="336"/>
      <c r="BD629" s="336"/>
      <c r="BE629" s="336"/>
      <c r="BF629" s="336"/>
      <c r="BG629" s="336"/>
      <c r="BH629" s="336"/>
      <c r="BI629" s="336"/>
      <c r="BJ629" s="336"/>
      <c r="BK629" s="336"/>
      <c r="BL629" s="336"/>
      <c r="BM629" s="336"/>
      <c r="BN629" s="336"/>
      <c r="BO629" s="336"/>
      <c r="BP629" s="336"/>
      <c r="BQ629" s="336"/>
      <c r="BR629" s="336"/>
      <c r="BS629" s="336"/>
    </row>
    <row r="630" spans="8:71" s="46" customFormat="1" ht="13.5" customHeight="1">
      <c r="H630" s="243"/>
      <c r="K630" s="336"/>
      <c r="L630" s="336"/>
      <c r="M630" s="336"/>
      <c r="N630" s="336"/>
      <c r="O630" s="336"/>
      <c r="P630" s="336"/>
      <c r="Q630" s="336"/>
      <c r="R630" s="336"/>
      <c r="S630" s="336"/>
      <c r="T630" s="336"/>
      <c r="U630" s="336"/>
      <c r="V630" s="336"/>
      <c r="W630" s="336"/>
      <c r="X630" s="336"/>
      <c r="Y630" s="336"/>
      <c r="Z630" s="336"/>
      <c r="AA630" s="336"/>
      <c r="AB630" s="336"/>
      <c r="AC630" s="336"/>
      <c r="AD630" s="336"/>
      <c r="AE630" s="336"/>
      <c r="AF630" s="336"/>
      <c r="AG630" s="336"/>
      <c r="AH630" s="336"/>
      <c r="AI630" s="336"/>
      <c r="AJ630" s="336"/>
      <c r="AK630" s="336"/>
      <c r="AL630" s="336"/>
      <c r="AM630" s="336"/>
      <c r="AN630" s="336"/>
      <c r="AO630" s="336"/>
      <c r="AP630" s="336"/>
      <c r="AQ630" s="336"/>
      <c r="AR630" s="336"/>
      <c r="AS630" s="336"/>
      <c r="AT630" s="336"/>
      <c r="AU630" s="336"/>
      <c r="AV630" s="336"/>
      <c r="AW630" s="336"/>
      <c r="AX630" s="336"/>
      <c r="AY630" s="336"/>
      <c r="AZ630" s="336"/>
      <c r="BA630" s="336"/>
      <c r="BB630" s="336"/>
      <c r="BC630" s="336"/>
      <c r="BD630" s="336"/>
      <c r="BE630" s="336"/>
      <c r="BF630" s="336"/>
      <c r="BG630" s="336"/>
      <c r="BH630" s="336"/>
      <c r="BI630" s="336"/>
      <c r="BJ630" s="336"/>
      <c r="BK630" s="336"/>
      <c r="BL630" s="336"/>
      <c r="BM630" s="336"/>
      <c r="BN630" s="336"/>
      <c r="BO630" s="336"/>
      <c r="BP630" s="336"/>
      <c r="BQ630" s="336"/>
      <c r="BR630" s="336"/>
      <c r="BS630" s="336"/>
    </row>
    <row r="631" spans="8:71" s="46" customFormat="1" ht="13.5" customHeight="1">
      <c r="H631" s="243"/>
      <c r="K631" s="336"/>
      <c r="L631" s="336"/>
      <c r="M631" s="336"/>
      <c r="N631" s="336"/>
      <c r="O631" s="336"/>
      <c r="P631" s="336"/>
      <c r="Q631" s="336"/>
      <c r="R631" s="336"/>
      <c r="S631" s="336"/>
      <c r="T631" s="336"/>
      <c r="U631" s="336"/>
      <c r="V631" s="336"/>
      <c r="W631" s="336"/>
      <c r="X631" s="336"/>
      <c r="Y631" s="336"/>
      <c r="Z631" s="336"/>
      <c r="AA631" s="336"/>
      <c r="AB631" s="336"/>
      <c r="AC631" s="336"/>
      <c r="AD631" s="336"/>
      <c r="AE631" s="336"/>
      <c r="AF631" s="336"/>
      <c r="AG631" s="336"/>
      <c r="AH631" s="336"/>
      <c r="AI631" s="336"/>
      <c r="AJ631" s="336"/>
      <c r="AK631" s="336"/>
      <c r="AL631" s="336"/>
      <c r="AM631" s="336"/>
      <c r="AN631" s="336"/>
      <c r="AO631" s="336"/>
      <c r="AP631" s="336"/>
      <c r="AQ631" s="336"/>
      <c r="AR631" s="336"/>
      <c r="AS631" s="336"/>
      <c r="AT631" s="336"/>
      <c r="AU631" s="336"/>
      <c r="AV631" s="336"/>
      <c r="AW631" s="336"/>
      <c r="AX631" s="336"/>
      <c r="AY631" s="336"/>
      <c r="AZ631" s="336"/>
      <c r="BA631" s="336"/>
      <c r="BB631" s="336"/>
      <c r="BC631" s="336"/>
      <c r="BD631" s="336"/>
      <c r="BE631" s="336"/>
      <c r="BF631" s="336"/>
      <c r="BG631" s="336"/>
      <c r="BH631" s="336"/>
      <c r="BI631" s="336"/>
      <c r="BJ631" s="336"/>
      <c r="BK631" s="336"/>
      <c r="BL631" s="336"/>
      <c r="BM631" s="336"/>
      <c r="BN631" s="336"/>
      <c r="BO631" s="336"/>
      <c r="BP631" s="336"/>
      <c r="BQ631" s="336"/>
      <c r="BR631" s="336"/>
      <c r="BS631" s="336"/>
    </row>
    <row r="632" spans="8:71" s="46" customFormat="1" ht="13.5" customHeight="1">
      <c r="H632" s="243"/>
      <c r="K632" s="336"/>
      <c r="L632" s="336"/>
      <c r="M632" s="336"/>
      <c r="N632" s="336"/>
      <c r="O632" s="336"/>
      <c r="P632" s="336"/>
      <c r="Q632" s="336"/>
      <c r="R632" s="336"/>
      <c r="S632" s="336"/>
      <c r="T632" s="336"/>
      <c r="U632" s="336"/>
      <c r="V632" s="336"/>
      <c r="W632" s="336"/>
      <c r="X632" s="336"/>
      <c r="Y632" s="336"/>
      <c r="Z632" s="336"/>
      <c r="AA632" s="336"/>
      <c r="AB632" s="336"/>
      <c r="AC632" s="336"/>
      <c r="AD632" s="336"/>
      <c r="AE632" s="336"/>
      <c r="AF632" s="336"/>
      <c r="AG632" s="336"/>
      <c r="AH632" s="336"/>
      <c r="AI632" s="336"/>
      <c r="AJ632" s="336"/>
      <c r="AK632" s="336"/>
      <c r="AL632" s="336"/>
      <c r="AM632" s="336"/>
      <c r="AN632" s="336"/>
      <c r="AO632" s="336"/>
      <c r="AP632" s="336"/>
      <c r="AQ632" s="336"/>
      <c r="AR632" s="336"/>
      <c r="AS632" s="336"/>
      <c r="AT632" s="336"/>
      <c r="AU632" s="336"/>
      <c r="AV632" s="336"/>
      <c r="AW632" s="336"/>
      <c r="AX632" s="336"/>
      <c r="AY632" s="336"/>
      <c r="AZ632" s="336"/>
      <c r="BA632" s="336"/>
      <c r="BB632" s="336"/>
      <c r="BC632" s="336"/>
      <c r="BD632" s="336"/>
      <c r="BE632" s="336"/>
      <c r="BF632" s="336"/>
      <c r="BG632" s="336"/>
      <c r="BH632" s="336"/>
      <c r="BI632" s="336"/>
      <c r="BJ632" s="336"/>
      <c r="BK632" s="336"/>
      <c r="BL632" s="336"/>
      <c r="BM632" s="336"/>
      <c r="BN632" s="336"/>
      <c r="BO632" s="336"/>
      <c r="BP632" s="336"/>
      <c r="BQ632" s="336"/>
      <c r="BR632" s="336"/>
      <c r="BS632" s="336"/>
    </row>
    <row r="633" spans="8:71" s="46" customFormat="1" ht="13.5" customHeight="1">
      <c r="H633" s="243"/>
      <c r="K633" s="336"/>
      <c r="L633" s="336"/>
      <c r="M633" s="336"/>
      <c r="N633" s="336"/>
      <c r="O633" s="336"/>
      <c r="P633" s="336"/>
      <c r="Q633" s="336"/>
      <c r="R633" s="336"/>
      <c r="S633" s="336"/>
      <c r="T633" s="336"/>
      <c r="U633" s="336"/>
      <c r="V633" s="336"/>
      <c r="W633" s="336"/>
      <c r="X633" s="336"/>
      <c r="Y633" s="336"/>
      <c r="Z633" s="336"/>
      <c r="AA633" s="336"/>
      <c r="AB633" s="336"/>
      <c r="AC633" s="336"/>
      <c r="AD633" s="336"/>
      <c r="AE633" s="336"/>
      <c r="AF633" s="336"/>
      <c r="AG633" s="336"/>
      <c r="AH633" s="336"/>
      <c r="AI633" s="336"/>
      <c r="AJ633" s="336"/>
      <c r="AK633" s="336"/>
      <c r="AL633" s="336"/>
      <c r="AM633" s="336"/>
      <c r="AN633" s="336"/>
      <c r="AO633" s="336"/>
      <c r="AP633" s="336"/>
      <c r="AQ633" s="336"/>
      <c r="AR633" s="336"/>
      <c r="AS633" s="336"/>
      <c r="AT633" s="336"/>
      <c r="AU633" s="336"/>
      <c r="AV633" s="336"/>
      <c r="AW633" s="336"/>
      <c r="AX633" s="336"/>
      <c r="AY633" s="336"/>
      <c r="AZ633" s="336"/>
      <c r="BA633" s="336"/>
      <c r="BB633" s="336"/>
      <c r="BC633" s="336"/>
      <c r="BD633" s="336"/>
      <c r="BE633" s="336"/>
      <c r="BF633" s="336"/>
      <c r="BG633" s="336"/>
      <c r="BH633" s="336"/>
      <c r="BI633" s="336"/>
      <c r="BJ633" s="336"/>
      <c r="BK633" s="336"/>
      <c r="BL633" s="336"/>
      <c r="BM633" s="336"/>
      <c r="BN633" s="336"/>
      <c r="BO633" s="336"/>
      <c r="BP633" s="336"/>
      <c r="BQ633" s="336"/>
      <c r="BR633" s="336"/>
      <c r="BS633" s="336"/>
    </row>
    <row r="634" spans="8:71" s="46" customFormat="1" ht="13.5" customHeight="1">
      <c r="H634" s="243"/>
      <c r="K634" s="336"/>
      <c r="L634" s="336"/>
      <c r="M634" s="336"/>
      <c r="N634" s="336"/>
      <c r="O634" s="336"/>
      <c r="P634" s="336"/>
      <c r="Q634" s="336"/>
      <c r="R634" s="336"/>
      <c r="S634" s="336"/>
      <c r="T634" s="336"/>
      <c r="U634" s="336"/>
      <c r="V634" s="336"/>
      <c r="W634" s="336"/>
      <c r="X634" s="336"/>
      <c r="Y634" s="336"/>
      <c r="Z634" s="336"/>
      <c r="AA634" s="336"/>
      <c r="AB634" s="336"/>
      <c r="AC634" s="336"/>
      <c r="AD634" s="336"/>
      <c r="AE634" s="336"/>
      <c r="AF634" s="336"/>
      <c r="AG634" s="336"/>
      <c r="AH634" s="336"/>
      <c r="AI634" s="336"/>
      <c r="AJ634" s="336"/>
      <c r="AK634" s="336"/>
      <c r="AL634" s="336"/>
      <c r="AM634" s="336"/>
      <c r="AN634" s="336"/>
      <c r="AO634" s="336"/>
      <c r="AP634" s="336"/>
      <c r="AQ634" s="336"/>
      <c r="AR634" s="336"/>
      <c r="AS634" s="336"/>
      <c r="AT634" s="336"/>
      <c r="AU634" s="336"/>
      <c r="AV634" s="336"/>
      <c r="AW634" s="336"/>
      <c r="AX634" s="336"/>
      <c r="AY634" s="336"/>
      <c r="AZ634" s="336"/>
      <c r="BA634" s="336"/>
      <c r="BB634" s="336"/>
      <c r="BC634" s="336"/>
      <c r="BD634" s="336"/>
      <c r="BE634" s="336"/>
      <c r="BF634" s="336"/>
      <c r="BG634" s="336"/>
      <c r="BH634" s="336"/>
      <c r="BI634" s="336"/>
      <c r="BJ634" s="336"/>
      <c r="BK634" s="336"/>
      <c r="BL634" s="336"/>
      <c r="BM634" s="336"/>
      <c r="BN634" s="336"/>
      <c r="BO634" s="336"/>
      <c r="BP634" s="336"/>
      <c r="BQ634" s="336"/>
      <c r="BR634" s="336"/>
      <c r="BS634" s="336"/>
    </row>
    <row r="635" spans="8:71" s="46" customFormat="1" ht="13.5" customHeight="1">
      <c r="H635" s="243"/>
      <c r="K635" s="336"/>
      <c r="L635" s="336"/>
      <c r="M635" s="336"/>
      <c r="N635" s="336"/>
      <c r="O635" s="336"/>
      <c r="P635" s="336"/>
      <c r="Q635" s="336"/>
      <c r="R635" s="336"/>
      <c r="S635" s="336"/>
      <c r="T635" s="336"/>
      <c r="U635" s="336"/>
      <c r="V635" s="336"/>
      <c r="W635" s="336"/>
      <c r="X635" s="336"/>
      <c r="Y635" s="336"/>
      <c r="Z635" s="336"/>
      <c r="AA635" s="336"/>
      <c r="AB635" s="336"/>
      <c r="AC635" s="336"/>
      <c r="AD635" s="336"/>
      <c r="AE635" s="336"/>
      <c r="AF635" s="336"/>
      <c r="AG635" s="336"/>
      <c r="AH635" s="336"/>
      <c r="AI635" s="336"/>
      <c r="AJ635" s="336"/>
      <c r="AK635" s="336"/>
      <c r="AL635" s="336"/>
      <c r="AM635" s="336"/>
      <c r="AN635" s="336"/>
      <c r="AO635" s="336"/>
      <c r="AP635" s="336"/>
      <c r="AQ635" s="336"/>
      <c r="AR635" s="336"/>
      <c r="AS635" s="336"/>
      <c r="AT635" s="336"/>
      <c r="AU635" s="336"/>
      <c r="AV635" s="336"/>
      <c r="AW635" s="336"/>
      <c r="AX635" s="336"/>
      <c r="AY635" s="336"/>
      <c r="AZ635" s="336"/>
      <c r="BA635" s="336"/>
      <c r="BB635" s="336"/>
      <c r="BC635" s="336"/>
      <c r="BD635" s="336"/>
      <c r="BE635" s="336"/>
      <c r="BF635" s="336"/>
      <c r="BG635" s="336"/>
      <c r="BH635" s="336"/>
      <c r="BI635" s="336"/>
      <c r="BJ635" s="336"/>
      <c r="BK635" s="336"/>
      <c r="BL635" s="336"/>
      <c r="BM635" s="336"/>
      <c r="BN635" s="336"/>
      <c r="BO635" s="336"/>
      <c r="BP635" s="336"/>
      <c r="BQ635" s="336"/>
      <c r="BR635" s="336"/>
      <c r="BS635" s="336"/>
    </row>
    <row r="636" spans="8:71" s="46" customFormat="1" ht="13.5" customHeight="1">
      <c r="H636" s="243"/>
      <c r="K636" s="336"/>
      <c r="L636" s="336"/>
      <c r="M636" s="336"/>
      <c r="N636" s="336"/>
      <c r="O636" s="336"/>
      <c r="P636" s="336"/>
      <c r="Q636" s="336"/>
      <c r="R636" s="336"/>
      <c r="S636" s="336"/>
      <c r="T636" s="336"/>
      <c r="U636" s="336"/>
      <c r="V636" s="336"/>
      <c r="W636" s="336"/>
      <c r="X636" s="336"/>
      <c r="Y636" s="336"/>
      <c r="Z636" s="336"/>
      <c r="AA636" s="336"/>
      <c r="AB636" s="336"/>
      <c r="AC636" s="336"/>
      <c r="AD636" s="336"/>
      <c r="AE636" s="336"/>
      <c r="AF636" s="336"/>
      <c r="AG636" s="336"/>
      <c r="AH636" s="336"/>
      <c r="AI636" s="336"/>
      <c r="AJ636" s="336"/>
      <c r="AK636" s="336"/>
      <c r="AL636" s="336"/>
      <c r="AM636" s="336"/>
      <c r="AN636" s="336"/>
      <c r="AO636" s="336"/>
      <c r="AP636" s="336"/>
      <c r="AQ636" s="336"/>
      <c r="AR636" s="336"/>
      <c r="AS636" s="336"/>
      <c r="AT636" s="336"/>
      <c r="AU636" s="336"/>
      <c r="AV636" s="336"/>
      <c r="AW636" s="336"/>
      <c r="AX636" s="336"/>
      <c r="AY636" s="336"/>
      <c r="AZ636" s="336"/>
      <c r="BA636" s="336"/>
      <c r="BB636" s="336"/>
      <c r="BC636" s="336"/>
      <c r="BD636" s="336"/>
      <c r="BE636" s="336"/>
      <c r="BF636" s="336"/>
      <c r="BG636" s="336"/>
      <c r="BH636" s="336"/>
      <c r="BI636" s="336"/>
      <c r="BJ636" s="336"/>
      <c r="BK636" s="336"/>
      <c r="BL636" s="336"/>
      <c r="BM636" s="336"/>
      <c r="BN636" s="336"/>
      <c r="BO636" s="336"/>
      <c r="BP636" s="336"/>
      <c r="BQ636" s="336"/>
      <c r="BR636" s="336"/>
      <c r="BS636" s="336"/>
    </row>
    <row r="637" spans="8:71" s="46" customFormat="1" ht="13.5" customHeight="1">
      <c r="H637" s="243"/>
      <c r="K637" s="336"/>
      <c r="L637" s="336"/>
      <c r="M637" s="336"/>
      <c r="N637" s="336"/>
      <c r="O637" s="336"/>
      <c r="P637" s="336"/>
      <c r="Q637" s="336"/>
      <c r="R637" s="336"/>
      <c r="S637" s="336"/>
      <c r="T637" s="336"/>
      <c r="U637" s="336"/>
      <c r="V637" s="336"/>
      <c r="W637" s="336"/>
      <c r="X637" s="336"/>
      <c r="Y637" s="336"/>
      <c r="Z637" s="336"/>
      <c r="AA637" s="336"/>
      <c r="AB637" s="336"/>
      <c r="AC637" s="336"/>
      <c r="AD637" s="336"/>
      <c r="AE637" s="336"/>
      <c r="AF637" s="336"/>
      <c r="AG637" s="336"/>
      <c r="AH637" s="336"/>
      <c r="AI637" s="336"/>
      <c r="AJ637" s="336"/>
      <c r="AK637" s="336"/>
      <c r="AL637" s="336"/>
      <c r="AM637" s="336"/>
      <c r="AN637" s="336"/>
      <c r="AO637" s="336"/>
      <c r="AP637" s="336"/>
      <c r="AQ637" s="336"/>
      <c r="AR637" s="336"/>
      <c r="AS637" s="336"/>
      <c r="AT637" s="336"/>
      <c r="AU637" s="336"/>
      <c r="AV637" s="336"/>
      <c r="AW637" s="336"/>
      <c r="AX637" s="336"/>
      <c r="AY637" s="336"/>
      <c r="AZ637" s="336"/>
      <c r="BA637" s="336"/>
      <c r="BB637" s="336"/>
      <c r="BC637" s="336"/>
      <c r="BD637" s="336"/>
      <c r="BE637" s="336"/>
      <c r="BF637" s="336"/>
      <c r="BG637" s="336"/>
      <c r="BH637" s="336"/>
      <c r="BI637" s="336"/>
      <c r="BJ637" s="336"/>
      <c r="BK637" s="336"/>
      <c r="BL637" s="336"/>
      <c r="BM637" s="336"/>
      <c r="BN637" s="336"/>
      <c r="BO637" s="336"/>
      <c r="BP637" s="336"/>
      <c r="BQ637" s="336"/>
      <c r="BR637" s="336"/>
      <c r="BS637" s="336"/>
    </row>
    <row r="638" spans="8:71" s="46" customFormat="1" ht="13.5" customHeight="1">
      <c r="H638" s="243"/>
      <c r="K638" s="336"/>
      <c r="L638" s="336"/>
      <c r="M638" s="336"/>
      <c r="N638" s="336"/>
      <c r="O638" s="336"/>
      <c r="P638" s="336"/>
      <c r="Q638" s="336"/>
      <c r="R638" s="336"/>
      <c r="S638" s="336"/>
      <c r="T638" s="336"/>
      <c r="U638" s="336"/>
      <c r="V638" s="336"/>
      <c r="W638" s="336"/>
      <c r="X638" s="336"/>
      <c r="Y638" s="336"/>
      <c r="Z638" s="336"/>
      <c r="AA638" s="336"/>
      <c r="AB638" s="336"/>
      <c r="AC638" s="336"/>
      <c r="AD638" s="336"/>
      <c r="AE638" s="336"/>
      <c r="AF638" s="336"/>
      <c r="AG638" s="336"/>
      <c r="AH638" s="336"/>
      <c r="AI638" s="336"/>
      <c r="AJ638" s="336"/>
      <c r="AK638" s="336"/>
      <c r="AL638" s="336"/>
      <c r="AM638" s="336"/>
      <c r="AN638" s="336"/>
      <c r="AO638" s="336"/>
      <c r="AP638" s="336"/>
      <c r="AQ638" s="336"/>
      <c r="AR638" s="336"/>
      <c r="AS638" s="336"/>
      <c r="AT638" s="336"/>
      <c r="AU638" s="336"/>
      <c r="AV638" s="336"/>
      <c r="AW638" s="336"/>
      <c r="AX638" s="336"/>
      <c r="AY638" s="336"/>
      <c r="AZ638" s="336"/>
      <c r="BA638" s="336"/>
      <c r="BB638" s="336"/>
      <c r="BC638" s="336"/>
      <c r="BD638" s="336"/>
      <c r="BE638" s="336"/>
      <c r="BF638" s="336"/>
      <c r="BG638" s="336"/>
      <c r="BH638" s="336"/>
      <c r="BI638" s="336"/>
      <c r="BJ638" s="336"/>
      <c r="BK638" s="336"/>
      <c r="BL638" s="336"/>
      <c r="BM638" s="336"/>
      <c r="BN638" s="336"/>
      <c r="BO638" s="336"/>
      <c r="BP638" s="336"/>
      <c r="BQ638" s="336"/>
      <c r="BR638" s="336"/>
      <c r="BS638" s="336"/>
    </row>
    <row r="639" spans="8:71" s="46" customFormat="1" ht="13.5" customHeight="1">
      <c r="H639" s="243"/>
      <c r="K639" s="336"/>
      <c r="L639" s="336"/>
      <c r="M639" s="336"/>
      <c r="N639" s="336"/>
      <c r="O639" s="336"/>
      <c r="P639" s="336"/>
      <c r="Q639" s="336"/>
      <c r="R639" s="336"/>
      <c r="S639" s="336"/>
      <c r="T639" s="336"/>
      <c r="U639" s="336"/>
      <c r="V639" s="336"/>
      <c r="W639" s="336"/>
      <c r="X639" s="336"/>
      <c r="Y639" s="336"/>
      <c r="Z639" s="336"/>
      <c r="AA639" s="336"/>
      <c r="AB639" s="336"/>
      <c r="AC639" s="336"/>
      <c r="AD639" s="336"/>
      <c r="AE639" s="336"/>
      <c r="AF639" s="336"/>
      <c r="AG639" s="336"/>
      <c r="AH639" s="336"/>
      <c r="AI639" s="336"/>
      <c r="AJ639" s="336"/>
      <c r="AK639" s="336"/>
      <c r="AL639" s="336"/>
      <c r="AM639" s="336"/>
      <c r="AN639" s="336"/>
      <c r="AO639" s="336"/>
      <c r="AP639" s="336"/>
      <c r="AQ639" s="336"/>
      <c r="AR639" s="336"/>
      <c r="AS639" s="336"/>
      <c r="AT639" s="336"/>
      <c r="AU639" s="336"/>
      <c r="AV639" s="336"/>
      <c r="AW639" s="336"/>
      <c r="AX639" s="336"/>
      <c r="AY639" s="336"/>
      <c r="AZ639" s="336"/>
      <c r="BA639" s="336"/>
      <c r="BB639" s="336"/>
      <c r="BC639" s="336"/>
      <c r="BD639" s="336"/>
      <c r="BE639" s="336"/>
      <c r="BF639" s="336"/>
      <c r="BG639" s="336"/>
      <c r="BH639" s="336"/>
      <c r="BI639" s="336"/>
      <c r="BJ639" s="336"/>
      <c r="BK639" s="336"/>
      <c r="BL639" s="336"/>
      <c r="BM639" s="336"/>
      <c r="BN639" s="336"/>
      <c r="BO639" s="336"/>
      <c r="BP639" s="336"/>
      <c r="BQ639" s="336"/>
      <c r="BR639" s="336"/>
      <c r="BS639" s="336"/>
    </row>
    <row r="640" spans="8:71" s="46" customFormat="1" ht="13.5" customHeight="1">
      <c r="H640" s="243"/>
      <c r="K640" s="336"/>
      <c r="L640" s="336"/>
      <c r="M640" s="336"/>
      <c r="N640" s="336"/>
      <c r="O640" s="336"/>
      <c r="P640" s="336"/>
      <c r="Q640" s="336"/>
      <c r="R640" s="336"/>
      <c r="S640" s="336"/>
      <c r="T640" s="336"/>
      <c r="U640" s="336"/>
      <c r="V640" s="336"/>
      <c r="W640" s="336"/>
      <c r="X640" s="336"/>
      <c r="Y640" s="336"/>
      <c r="Z640" s="336"/>
      <c r="AA640" s="336"/>
      <c r="AB640" s="336"/>
      <c r="AC640" s="336"/>
      <c r="AD640" s="336"/>
      <c r="AE640" s="336"/>
      <c r="AF640" s="336"/>
      <c r="AG640" s="336"/>
      <c r="AH640" s="336"/>
      <c r="AI640" s="336"/>
      <c r="AJ640" s="336"/>
      <c r="AK640" s="336"/>
      <c r="AL640" s="336"/>
      <c r="AM640" s="336"/>
      <c r="AN640" s="336"/>
      <c r="AO640" s="336"/>
      <c r="AP640" s="336"/>
      <c r="AQ640" s="336"/>
      <c r="AR640" s="336"/>
      <c r="AS640" s="336"/>
      <c r="AT640" s="336"/>
      <c r="AU640" s="336"/>
      <c r="AV640" s="336"/>
      <c r="AW640" s="336"/>
      <c r="AX640" s="336"/>
      <c r="AY640" s="336"/>
      <c r="AZ640" s="336"/>
      <c r="BA640" s="336"/>
      <c r="BB640" s="336"/>
      <c r="BC640" s="336"/>
      <c r="BD640" s="336"/>
      <c r="BE640" s="336"/>
      <c r="BF640" s="336"/>
      <c r="BG640" s="336"/>
      <c r="BH640" s="336"/>
      <c r="BI640" s="336"/>
      <c r="BJ640" s="336"/>
      <c r="BK640" s="336"/>
      <c r="BL640" s="336"/>
      <c r="BM640" s="336"/>
      <c r="BN640" s="336"/>
      <c r="BO640" s="336"/>
      <c r="BP640" s="336"/>
      <c r="BQ640" s="336"/>
      <c r="BR640" s="336"/>
      <c r="BS640" s="336"/>
    </row>
    <row r="641" spans="8:71" s="46" customFormat="1" ht="13.5" customHeight="1">
      <c r="H641" s="243"/>
      <c r="K641" s="336"/>
      <c r="L641" s="336"/>
      <c r="M641" s="336"/>
      <c r="N641" s="336"/>
      <c r="O641" s="336"/>
      <c r="P641" s="336"/>
      <c r="Q641" s="336"/>
      <c r="R641" s="336"/>
      <c r="S641" s="336"/>
      <c r="T641" s="336"/>
      <c r="U641" s="336"/>
      <c r="V641" s="336"/>
      <c r="W641" s="336"/>
      <c r="X641" s="336"/>
      <c r="Y641" s="336"/>
      <c r="Z641" s="336"/>
      <c r="AA641" s="336"/>
      <c r="AB641" s="336"/>
      <c r="AC641" s="336"/>
      <c r="AD641" s="336"/>
      <c r="AE641" s="336"/>
      <c r="AF641" s="336"/>
      <c r="AG641" s="336"/>
      <c r="AH641" s="336"/>
      <c r="AI641" s="336"/>
      <c r="AJ641" s="336"/>
      <c r="AK641" s="336"/>
      <c r="AL641" s="336"/>
      <c r="AM641" s="336"/>
      <c r="AN641" s="336"/>
      <c r="AO641" s="336"/>
      <c r="AP641" s="336"/>
      <c r="AQ641" s="336"/>
      <c r="AR641" s="336"/>
      <c r="AS641" s="336"/>
      <c r="AT641" s="336"/>
      <c r="AU641" s="336"/>
      <c r="AV641" s="336"/>
      <c r="AW641" s="336"/>
      <c r="AX641" s="336"/>
      <c r="AY641" s="336"/>
      <c r="AZ641" s="336"/>
      <c r="BA641" s="336"/>
      <c r="BB641" s="336"/>
      <c r="BC641" s="336"/>
      <c r="BD641" s="336"/>
      <c r="BE641" s="336"/>
      <c r="BF641" s="336"/>
      <c r="BG641" s="336"/>
      <c r="BH641" s="336"/>
      <c r="BI641" s="336"/>
      <c r="BJ641" s="336"/>
      <c r="BK641" s="336"/>
      <c r="BL641" s="336"/>
      <c r="BM641" s="336"/>
      <c r="BN641" s="336"/>
      <c r="BO641" s="336"/>
      <c r="BP641" s="336"/>
      <c r="BQ641" s="336"/>
      <c r="BR641" s="336"/>
      <c r="BS641" s="336"/>
    </row>
    <row r="642" ht="13.5" customHeight="1"/>
    <row r="649" ht="14.25">
      <c r="E649" s="46" t="s">
        <v>396</v>
      </c>
    </row>
  </sheetData>
  <sheetProtection/>
  <printOptions/>
  <pageMargins left="0.27" right="0.19" top="0.26" bottom="0.22" header="0.25" footer="0.18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20"/>
  <sheetViews>
    <sheetView zoomScalePageLayoutView="0" workbookViewId="0" topLeftCell="A1246">
      <selection activeCell="G923" sqref="G923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5.25390625" style="1" customWidth="1"/>
    <col min="4" max="4" width="44.875" style="1" customWidth="1"/>
    <col min="5" max="6" width="9.875" style="1" customWidth="1"/>
    <col min="7" max="7" width="11.625" style="1" customWidth="1"/>
    <col min="8" max="8" width="6.25390625" style="8" customWidth="1"/>
    <col min="9" max="9" width="11.25390625" style="1" bestFit="1" customWidth="1"/>
    <col min="10" max="10" width="9.25390625" style="1" bestFit="1" customWidth="1"/>
    <col min="11" max="13" width="9.125" style="1" customWidth="1"/>
  </cols>
  <sheetData>
    <row r="1" spans="1:9" ht="12.75">
      <c r="A1" s="46"/>
      <c r="B1" s="46"/>
      <c r="C1" s="46"/>
      <c r="D1" s="46"/>
      <c r="E1" s="46"/>
      <c r="F1" s="46"/>
      <c r="G1" s="46"/>
      <c r="H1" s="243"/>
      <c r="I1" s="46"/>
    </row>
    <row r="2" spans="1:9" ht="12" customHeight="1">
      <c r="A2" s="242"/>
      <c r="B2" s="242"/>
      <c r="C2" s="242"/>
      <c r="D2" s="242"/>
      <c r="E2" s="242"/>
      <c r="F2" s="47" t="s">
        <v>486</v>
      </c>
      <c r="G2" s="47"/>
      <c r="H2" s="48"/>
      <c r="I2" s="46"/>
    </row>
    <row r="3" spans="1:9" ht="12.75" customHeight="1">
      <c r="A3" s="242"/>
      <c r="B3" s="242"/>
      <c r="C3" s="242"/>
      <c r="D3" s="242"/>
      <c r="E3" s="242"/>
      <c r="F3" s="47" t="s">
        <v>121</v>
      </c>
      <c r="G3" s="47"/>
      <c r="H3" s="48"/>
      <c r="I3" s="46"/>
    </row>
    <row r="4" spans="1:9" ht="12.75" customHeight="1">
      <c r="A4" s="242"/>
      <c r="B4" s="242"/>
      <c r="C4" s="242"/>
      <c r="D4" s="687" t="s">
        <v>67</v>
      </c>
      <c r="E4" s="242"/>
      <c r="F4" s="47" t="s">
        <v>407</v>
      </c>
      <c r="G4" s="47"/>
      <c r="H4" s="48"/>
      <c r="I4" s="46"/>
    </row>
    <row r="5" spans="1:9" ht="12.75" customHeight="1">
      <c r="A5" s="242"/>
      <c r="B5" s="242"/>
      <c r="C5" s="242"/>
      <c r="D5" s="46"/>
      <c r="E5" s="242"/>
      <c r="F5" s="242"/>
      <c r="G5" s="46"/>
      <c r="H5" s="50" t="s">
        <v>148</v>
      </c>
      <c r="I5" s="46"/>
    </row>
    <row r="6" spans="1:55" ht="12.75" customHeight="1">
      <c r="A6" s="55" t="s">
        <v>0</v>
      </c>
      <c r="B6" s="52" t="s">
        <v>1</v>
      </c>
      <c r="C6" s="335" t="s">
        <v>2</v>
      </c>
      <c r="D6" s="53" t="s">
        <v>3</v>
      </c>
      <c r="E6" s="54" t="s">
        <v>151</v>
      </c>
      <c r="F6" s="53" t="s">
        <v>153</v>
      </c>
      <c r="G6" s="55" t="s">
        <v>155</v>
      </c>
      <c r="H6" s="289" t="s">
        <v>58</v>
      </c>
      <c r="I6" s="33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12.75" customHeight="1">
      <c r="A7" s="60"/>
      <c r="B7" s="57"/>
      <c r="C7" s="337"/>
      <c r="D7" s="58"/>
      <c r="E7" s="57" t="s">
        <v>152</v>
      </c>
      <c r="F7" s="58" t="s">
        <v>154</v>
      </c>
      <c r="G7" s="60" t="s">
        <v>454</v>
      </c>
      <c r="H7" s="57" t="s">
        <v>170</v>
      </c>
      <c r="I7" s="33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0.5" customHeight="1">
      <c r="A8" s="61">
        <v>1</v>
      </c>
      <c r="B8" s="61">
        <v>2</v>
      </c>
      <c r="C8" s="61">
        <v>3</v>
      </c>
      <c r="D8" s="60">
        <v>4</v>
      </c>
      <c r="E8" s="57">
        <v>5</v>
      </c>
      <c r="F8" s="57">
        <v>6</v>
      </c>
      <c r="G8" s="60">
        <v>7</v>
      </c>
      <c r="H8" s="290">
        <v>8</v>
      </c>
      <c r="I8" s="33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9" ht="12.75">
      <c r="A9" s="541" t="s">
        <v>4</v>
      </c>
      <c r="B9" s="541"/>
      <c r="C9" s="523"/>
      <c r="D9" s="524" t="s">
        <v>5</v>
      </c>
      <c r="E9" s="542">
        <f>E10+E11</f>
        <v>4000</v>
      </c>
      <c r="F9" s="542">
        <f>F10+F11</f>
        <v>4000</v>
      </c>
      <c r="G9" s="543">
        <f>G10+G11</f>
        <v>0</v>
      </c>
      <c r="H9" s="325">
        <v>0</v>
      </c>
      <c r="I9" s="46"/>
    </row>
    <row r="10" spans="1:9" ht="12.75">
      <c r="A10" s="544"/>
      <c r="B10" s="544"/>
      <c r="C10" s="536"/>
      <c r="D10" s="528" t="s">
        <v>179</v>
      </c>
      <c r="E10" s="542">
        <v>0</v>
      </c>
      <c r="F10" s="542">
        <v>0</v>
      </c>
      <c r="G10" s="543">
        <v>0</v>
      </c>
      <c r="H10" s="325">
        <v>0</v>
      </c>
      <c r="I10" s="46"/>
    </row>
    <row r="11" spans="1:9" ht="12.75">
      <c r="A11" s="544"/>
      <c r="B11" s="544"/>
      <c r="C11" s="536"/>
      <c r="D11" s="528" t="s">
        <v>269</v>
      </c>
      <c r="E11" s="542">
        <f>E12+E13+E14</f>
        <v>4000</v>
      </c>
      <c r="F11" s="542">
        <f>F12+F13+F14</f>
        <v>4000</v>
      </c>
      <c r="G11" s="543">
        <f>G12+G13+G14</f>
        <v>0</v>
      </c>
      <c r="H11" s="325">
        <v>0</v>
      </c>
      <c r="I11" s="46"/>
    </row>
    <row r="12" spans="1:9" ht="12.75">
      <c r="A12" s="544"/>
      <c r="B12" s="544"/>
      <c r="C12" s="536"/>
      <c r="D12" s="528" t="s">
        <v>200</v>
      </c>
      <c r="E12" s="537">
        <v>0</v>
      </c>
      <c r="F12" s="537">
        <v>0</v>
      </c>
      <c r="G12" s="545">
        <v>0</v>
      </c>
      <c r="H12" s="539">
        <v>0</v>
      </c>
      <c r="I12" s="46"/>
    </row>
    <row r="13" spans="1:9" ht="12.75">
      <c r="A13" s="544"/>
      <c r="B13" s="544"/>
      <c r="C13" s="536"/>
      <c r="D13" s="528" t="s">
        <v>201</v>
      </c>
      <c r="E13" s="537">
        <f>E19</f>
        <v>4000</v>
      </c>
      <c r="F13" s="537">
        <f>F19</f>
        <v>4000</v>
      </c>
      <c r="G13" s="545">
        <v>0</v>
      </c>
      <c r="H13" s="539">
        <v>0</v>
      </c>
      <c r="I13" s="46"/>
    </row>
    <row r="14" spans="1:9" ht="12.75">
      <c r="A14" s="546"/>
      <c r="B14" s="546"/>
      <c r="C14" s="540"/>
      <c r="D14" s="528" t="s">
        <v>202</v>
      </c>
      <c r="E14" s="537">
        <v>0</v>
      </c>
      <c r="F14" s="537">
        <v>0</v>
      </c>
      <c r="G14" s="545">
        <v>0</v>
      </c>
      <c r="H14" s="539">
        <v>0</v>
      </c>
      <c r="I14" s="46"/>
    </row>
    <row r="15" spans="1:9" ht="12.75">
      <c r="A15" s="169"/>
      <c r="B15" s="338" t="s">
        <v>6</v>
      </c>
      <c r="C15" s="67"/>
      <c r="D15" s="67" t="s">
        <v>61</v>
      </c>
      <c r="E15" s="339">
        <f>E16+E17</f>
        <v>0</v>
      </c>
      <c r="F15" s="339">
        <f>F16+F17</f>
        <v>4000</v>
      </c>
      <c r="G15" s="340">
        <f>G16+G17</f>
        <v>0</v>
      </c>
      <c r="H15" s="341">
        <v>0</v>
      </c>
      <c r="I15" s="46"/>
    </row>
    <row r="16" spans="1:9" ht="12.75" customHeight="1">
      <c r="A16" s="169"/>
      <c r="B16" s="338"/>
      <c r="C16" s="67"/>
      <c r="D16" s="342" t="s">
        <v>179</v>
      </c>
      <c r="E16" s="343">
        <v>0</v>
      </c>
      <c r="F16" s="343">
        <v>0</v>
      </c>
      <c r="G16" s="344">
        <v>0</v>
      </c>
      <c r="H16" s="345">
        <v>0</v>
      </c>
      <c r="I16" s="46"/>
    </row>
    <row r="17" spans="1:9" ht="12.75">
      <c r="A17" s="169"/>
      <c r="B17" s="338"/>
      <c r="C17" s="67"/>
      <c r="D17" s="67" t="s">
        <v>243</v>
      </c>
      <c r="E17" s="339">
        <v>0</v>
      </c>
      <c r="F17" s="339">
        <f>SUM(F18:F20)</f>
        <v>4000</v>
      </c>
      <c r="G17" s="340">
        <f>SUM(G18:G20)</f>
        <v>0</v>
      </c>
      <c r="H17" s="341">
        <v>0</v>
      </c>
      <c r="I17" s="46"/>
    </row>
    <row r="18" spans="1:9" ht="12.75">
      <c r="A18" s="169"/>
      <c r="B18" s="338"/>
      <c r="C18" s="67"/>
      <c r="D18" s="73" t="s">
        <v>200</v>
      </c>
      <c r="E18" s="284">
        <v>0</v>
      </c>
      <c r="F18" s="284">
        <v>0</v>
      </c>
      <c r="G18" s="349">
        <v>0</v>
      </c>
      <c r="H18" s="350">
        <v>0</v>
      </c>
      <c r="I18" s="46"/>
    </row>
    <row r="19" spans="1:9" ht="12.75">
      <c r="A19" s="169"/>
      <c r="B19" s="338"/>
      <c r="C19" s="67"/>
      <c r="D19" s="73" t="s">
        <v>201</v>
      </c>
      <c r="E19" s="284">
        <v>4000</v>
      </c>
      <c r="F19" s="284">
        <v>4000</v>
      </c>
      <c r="G19" s="349">
        <v>0</v>
      </c>
      <c r="H19" s="350">
        <v>0</v>
      </c>
      <c r="I19" s="46"/>
    </row>
    <row r="20" spans="1:9" ht="12.75">
      <c r="A20" s="165"/>
      <c r="B20" s="351"/>
      <c r="C20" s="73"/>
      <c r="D20" s="73" t="s">
        <v>202</v>
      </c>
      <c r="E20" s="284">
        <v>0</v>
      </c>
      <c r="F20" s="284">
        <v>0</v>
      </c>
      <c r="G20" s="349">
        <v>0</v>
      </c>
      <c r="H20" s="266">
        <v>0</v>
      </c>
      <c r="I20" s="46"/>
    </row>
    <row r="21" spans="1:9" ht="12.75">
      <c r="A21" s="541" t="s">
        <v>62</v>
      </c>
      <c r="B21" s="541"/>
      <c r="C21" s="523"/>
      <c r="D21" s="524" t="s">
        <v>63</v>
      </c>
      <c r="E21" s="327">
        <f aca="true" t="shared" si="0" ref="E21:E26">E27+E33</f>
        <v>172051</v>
      </c>
      <c r="F21" s="327">
        <f>F22+F23</f>
        <v>172051</v>
      </c>
      <c r="G21" s="547">
        <f>G27+G33</f>
        <v>77490.85</v>
      </c>
      <c r="H21" s="325">
        <f>G21/F21*100</f>
        <v>45.039465042342094</v>
      </c>
      <c r="I21" s="46"/>
    </row>
    <row r="22" spans="1:9" ht="12.75">
      <c r="A22" s="544"/>
      <c r="B22" s="544"/>
      <c r="C22" s="536"/>
      <c r="D22" s="528" t="s">
        <v>179</v>
      </c>
      <c r="E22" s="529">
        <f t="shared" si="0"/>
        <v>0</v>
      </c>
      <c r="F22" s="529">
        <v>0</v>
      </c>
      <c r="G22" s="548">
        <v>0</v>
      </c>
      <c r="H22" s="539">
        <v>0</v>
      </c>
      <c r="I22" s="46"/>
    </row>
    <row r="23" spans="1:9" ht="12.75">
      <c r="A23" s="544"/>
      <c r="B23" s="544"/>
      <c r="C23" s="536"/>
      <c r="D23" s="528" t="s">
        <v>269</v>
      </c>
      <c r="E23" s="529">
        <f t="shared" si="0"/>
        <v>172051</v>
      </c>
      <c r="F23" s="529">
        <f>F24+F25+F26</f>
        <v>172051</v>
      </c>
      <c r="G23" s="548">
        <f>SUM(G24:G26)</f>
        <v>77490.85</v>
      </c>
      <c r="H23" s="539">
        <f>G23/F23*100</f>
        <v>45.039465042342094</v>
      </c>
      <c r="I23" s="46"/>
    </row>
    <row r="24" spans="1:9" ht="12.75">
      <c r="A24" s="544"/>
      <c r="B24" s="544"/>
      <c r="C24" s="536"/>
      <c r="D24" s="528" t="s">
        <v>200</v>
      </c>
      <c r="E24" s="529">
        <f t="shared" si="0"/>
        <v>0</v>
      </c>
      <c r="F24" s="529">
        <f>F30+F36</f>
        <v>0</v>
      </c>
      <c r="G24" s="548">
        <v>0</v>
      </c>
      <c r="H24" s="539">
        <v>0</v>
      </c>
      <c r="I24" s="46"/>
    </row>
    <row r="25" spans="1:9" ht="12.75">
      <c r="A25" s="544"/>
      <c r="B25" s="544"/>
      <c r="C25" s="536"/>
      <c r="D25" s="528" t="s">
        <v>201</v>
      </c>
      <c r="E25" s="529">
        <f t="shared" si="0"/>
        <v>31000</v>
      </c>
      <c r="F25" s="529">
        <f>F31+F37</f>
        <v>31000</v>
      </c>
      <c r="G25" s="548">
        <f>G37+G31</f>
        <v>7725</v>
      </c>
      <c r="H25" s="539">
        <f>G25/F25*100</f>
        <v>24.91935483870968</v>
      </c>
      <c r="I25" s="46"/>
    </row>
    <row r="26" spans="1:9" ht="12.75">
      <c r="A26" s="546"/>
      <c r="B26" s="544"/>
      <c r="C26" s="540"/>
      <c r="D26" s="528" t="s">
        <v>202</v>
      </c>
      <c r="E26" s="529">
        <f t="shared" si="0"/>
        <v>141051</v>
      </c>
      <c r="F26" s="529">
        <f>F32+F38</f>
        <v>141051</v>
      </c>
      <c r="G26" s="548">
        <f>G32+G38</f>
        <v>69765.85</v>
      </c>
      <c r="H26" s="539">
        <f>G26/F26*100</f>
        <v>49.46143593452014</v>
      </c>
      <c r="I26" s="46"/>
    </row>
    <row r="27" spans="1:9" ht="12.75">
      <c r="A27" s="352"/>
      <c r="B27" s="353" t="s">
        <v>181</v>
      </c>
      <c r="C27" s="193"/>
      <c r="D27" s="191" t="s">
        <v>162</v>
      </c>
      <c r="E27" s="354">
        <f>E28+E29</f>
        <v>166051</v>
      </c>
      <c r="F27" s="354">
        <f>F28+F29</f>
        <v>166051</v>
      </c>
      <c r="G27" s="355">
        <f>G28+G29</f>
        <v>74765.85</v>
      </c>
      <c r="H27" s="341">
        <f>G27/F27*100</f>
        <v>45.025835436100955</v>
      </c>
      <c r="I27" s="46"/>
    </row>
    <row r="28" spans="1:9" ht="12.75">
      <c r="A28" s="352"/>
      <c r="B28" s="356"/>
      <c r="C28" s="193"/>
      <c r="D28" s="342" t="s">
        <v>179</v>
      </c>
      <c r="E28" s="343">
        <v>0</v>
      </c>
      <c r="F28" s="343">
        <v>0</v>
      </c>
      <c r="G28" s="344">
        <v>0</v>
      </c>
      <c r="H28" s="345">
        <v>0</v>
      </c>
      <c r="I28" s="46"/>
    </row>
    <row r="29" spans="1:9" ht="12.75">
      <c r="A29" s="352"/>
      <c r="B29" s="356"/>
      <c r="C29" s="193"/>
      <c r="D29" s="150" t="s">
        <v>243</v>
      </c>
      <c r="E29" s="354">
        <f>SUM(E30:E32)</f>
        <v>166051</v>
      </c>
      <c r="F29" s="354">
        <f>SUM(F30:F32)</f>
        <v>166051</v>
      </c>
      <c r="G29" s="355">
        <f>SUM(G30:G32)</f>
        <v>74765.85</v>
      </c>
      <c r="H29" s="341">
        <f>G29/F29*100</f>
        <v>45.025835436100955</v>
      </c>
      <c r="I29" s="46"/>
    </row>
    <row r="30" spans="1:9" ht="12.75">
      <c r="A30" s="352"/>
      <c r="B30" s="356"/>
      <c r="C30" s="193"/>
      <c r="D30" s="153" t="s">
        <v>200</v>
      </c>
      <c r="E30" s="357"/>
      <c r="F30" s="357"/>
      <c r="G30" s="358"/>
      <c r="H30" s="350">
        <v>0</v>
      </c>
      <c r="I30" s="46"/>
    </row>
    <row r="31" spans="1:9" ht="12.75">
      <c r="A31" s="352"/>
      <c r="B31" s="356"/>
      <c r="C31" s="150"/>
      <c r="D31" s="153" t="s">
        <v>201</v>
      </c>
      <c r="E31" s="357">
        <v>25000</v>
      </c>
      <c r="F31" s="357">
        <v>25000</v>
      </c>
      <c r="G31" s="358">
        <v>5000</v>
      </c>
      <c r="H31" s="266">
        <f>G31/F31*100</f>
        <v>20</v>
      </c>
      <c r="I31" s="46"/>
    </row>
    <row r="32" spans="1:9" ht="12.75">
      <c r="A32" s="352"/>
      <c r="B32" s="359"/>
      <c r="C32" s="150"/>
      <c r="D32" s="153" t="s">
        <v>202</v>
      </c>
      <c r="E32" s="357">
        <v>141051</v>
      </c>
      <c r="F32" s="357">
        <v>141051</v>
      </c>
      <c r="G32" s="358">
        <v>69765.85</v>
      </c>
      <c r="H32" s="266">
        <f>G32/F32*100</f>
        <v>49.46143593452014</v>
      </c>
      <c r="I32" s="46"/>
    </row>
    <row r="33" spans="1:9" ht="12.75">
      <c r="A33" s="169"/>
      <c r="B33" s="338" t="s">
        <v>64</v>
      </c>
      <c r="C33" s="67"/>
      <c r="D33" s="67" t="s">
        <v>65</v>
      </c>
      <c r="E33" s="339">
        <f>E35</f>
        <v>6000</v>
      </c>
      <c r="F33" s="339">
        <f>F35</f>
        <v>6000</v>
      </c>
      <c r="G33" s="340">
        <f>G35</f>
        <v>2725</v>
      </c>
      <c r="H33" s="341">
        <f>G33/F33*100</f>
        <v>45.416666666666664</v>
      </c>
      <c r="I33" s="46"/>
    </row>
    <row r="34" spans="1:9" ht="12.75">
      <c r="A34" s="169"/>
      <c r="B34" s="338"/>
      <c r="C34" s="170"/>
      <c r="D34" s="342" t="s">
        <v>179</v>
      </c>
      <c r="E34" s="347"/>
      <c r="F34" s="347">
        <v>0</v>
      </c>
      <c r="G34" s="348">
        <v>0</v>
      </c>
      <c r="H34" s="345">
        <v>0</v>
      </c>
      <c r="I34" s="46"/>
    </row>
    <row r="35" spans="1:9" ht="12.75">
      <c r="A35" s="169"/>
      <c r="B35" s="338"/>
      <c r="C35" s="170"/>
      <c r="D35" s="150" t="s">
        <v>243</v>
      </c>
      <c r="E35" s="339">
        <f>E37</f>
        <v>6000</v>
      </c>
      <c r="F35" s="339">
        <f>F37</f>
        <v>6000</v>
      </c>
      <c r="G35" s="340">
        <f>G37</f>
        <v>2725</v>
      </c>
      <c r="H35" s="341">
        <f>G35/F35*100</f>
        <v>45.416666666666664</v>
      </c>
      <c r="I35" s="46"/>
    </row>
    <row r="36" spans="1:9" ht="12.75">
      <c r="A36" s="169"/>
      <c r="B36" s="338"/>
      <c r="C36" s="170"/>
      <c r="D36" s="153" t="s">
        <v>200</v>
      </c>
      <c r="E36" s="284">
        <v>0</v>
      </c>
      <c r="F36" s="284">
        <v>0</v>
      </c>
      <c r="G36" s="349">
        <v>0</v>
      </c>
      <c r="H36" s="350">
        <v>0</v>
      </c>
      <c r="I36" s="46"/>
    </row>
    <row r="37" spans="1:9" ht="12.75">
      <c r="A37" s="169"/>
      <c r="B37" s="338"/>
      <c r="C37" s="170"/>
      <c r="D37" s="153" t="s">
        <v>201</v>
      </c>
      <c r="E37" s="284">
        <v>6000</v>
      </c>
      <c r="F37" s="284">
        <v>6000</v>
      </c>
      <c r="G37" s="349">
        <v>2725</v>
      </c>
      <c r="H37" s="350">
        <f>G37/F37*100</f>
        <v>45.416666666666664</v>
      </c>
      <c r="I37" s="46"/>
    </row>
    <row r="38" spans="1:9" ht="12.75">
      <c r="A38" s="165"/>
      <c r="B38" s="165"/>
      <c r="C38" s="78"/>
      <c r="D38" s="153" t="s">
        <v>202</v>
      </c>
      <c r="E38" s="284">
        <v>0</v>
      </c>
      <c r="F38" s="284">
        <v>0</v>
      </c>
      <c r="G38" s="349">
        <v>0</v>
      </c>
      <c r="H38" s="266">
        <v>0</v>
      </c>
      <c r="I38" s="46"/>
    </row>
    <row r="39" spans="1:9" ht="12.75">
      <c r="A39" s="522">
        <v>600</v>
      </c>
      <c r="B39" s="522"/>
      <c r="C39" s="523"/>
      <c r="D39" s="524" t="s">
        <v>9</v>
      </c>
      <c r="E39" s="327">
        <f>E40+E41</f>
        <v>7563110</v>
      </c>
      <c r="F39" s="327">
        <f>F40+F41</f>
        <v>7563110</v>
      </c>
      <c r="G39" s="547">
        <f>G40+G41</f>
        <v>1314870.9999999998</v>
      </c>
      <c r="H39" s="325">
        <f aca="true" t="shared" si="1" ref="H39:H44">G39/F39*100</f>
        <v>17.385321646782867</v>
      </c>
      <c r="I39" s="46"/>
    </row>
    <row r="40" spans="1:9" ht="12.75">
      <c r="A40" s="549"/>
      <c r="B40" s="549"/>
      <c r="C40" s="536"/>
      <c r="D40" s="528" t="s">
        <v>179</v>
      </c>
      <c r="E40" s="529">
        <f>E47</f>
        <v>5056030</v>
      </c>
      <c r="F40" s="529">
        <f>F47</f>
        <v>5056030</v>
      </c>
      <c r="G40" s="548">
        <f>G47</f>
        <v>0</v>
      </c>
      <c r="H40" s="539">
        <f t="shared" si="1"/>
        <v>0</v>
      </c>
      <c r="I40" s="46"/>
    </row>
    <row r="41" spans="1:9" ht="12.75">
      <c r="A41" s="549"/>
      <c r="B41" s="549"/>
      <c r="C41" s="536"/>
      <c r="D41" s="528" t="s">
        <v>269</v>
      </c>
      <c r="E41" s="529">
        <f>SUM(E42:E45)</f>
        <v>2507080</v>
      </c>
      <c r="F41" s="529">
        <f>SUM(F42:F45)</f>
        <v>2507080</v>
      </c>
      <c r="G41" s="548">
        <f>SUM(G42:G45)</f>
        <v>1314870.9999999998</v>
      </c>
      <c r="H41" s="539">
        <f t="shared" si="1"/>
        <v>52.44631204429056</v>
      </c>
      <c r="I41" s="46"/>
    </row>
    <row r="42" spans="1:9" ht="12.75">
      <c r="A42" s="549"/>
      <c r="B42" s="549"/>
      <c r="C42" s="536"/>
      <c r="D42" s="528" t="s">
        <v>200</v>
      </c>
      <c r="E42" s="529">
        <f aca="true" t="shared" si="2" ref="E42:G44">E57</f>
        <v>1267800</v>
      </c>
      <c r="F42" s="529">
        <f t="shared" si="2"/>
        <v>1274800</v>
      </c>
      <c r="G42" s="548">
        <f t="shared" si="2"/>
        <v>650929.4</v>
      </c>
      <c r="H42" s="539">
        <f t="shared" si="1"/>
        <v>51.0612958895513</v>
      </c>
      <c r="I42" s="46"/>
    </row>
    <row r="43" spans="1:9" ht="12.75">
      <c r="A43" s="549"/>
      <c r="B43" s="549"/>
      <c r="C43" s="536"/>
      <c r="D43" s="528" t="s">
        <v>201</v>
      </c>
      <c r="E43" s="529">
        <f t="shared" si="2"/>
        <v>1207800</v>
      </c>
      <c r="F43" s="529">
        <f t="shared" si="2"/>
        <v>1200800</v>
      </c>
      <c r="G43" s="548">
        <f t="shared" si="2"/>
        <v>649179.94</v>
      </c>
      <c r="H43" s="539">
        <f t="shared" si="1"/>
        <v>54.062286808794134</v>
      </c>
      <c r="I43" s="46"/>
    </row>
    <row r="44" spans="1:9" ht="12.75">
      <c r="A44" s="549"/>
      <c r="B44" s="549"/>
      <c r="C44" s="536"/>
      <c r="D44" s="528" t="s">
        <v>202</v>
      </c>
      <c r="E44" s="529">
        <f t="shared" si="2"/>
        <v>31480</v>
      </c>
      <c r="F44" s="529">
        <f t="shared" si="2"/>
        <v>31480</v>
      </c>
      <c r="G44" s="548">
        <f t="shared" si="2"/>
        <v>14761.66</v>
      </c>
      <c r="H44" s="539">
        <f t="shared" si="1"/>
        <v>46.89218551461245</v>
      </c>
      <c r="I44" s="46"/>
    </row>
    <row r="45" spans="1:9" ht="12.75">
      <c r="A45" s="549"/>
      <c r="B45" s="549"/>
      <c r="C45" s="540"/>
      <c r="D45" s="528" t="s">
        <v>208</v>
      </c>
      <c r="E45" s="529">
        <v>0</v>
      </c>
      <c r="F45" s="529">
        <v>0</v>
      </c>
      <c r="G45" s="548">
        <v>0</v>
      </c>
      <c r="H45" s="539">
        <v>0</v>
      </c>
      <c r="I45" s="46"/>
    </row>
    <row r="46" spans="1:9" ht="12.75">
      <c r="A46" s="360"/>
      <c r="B46" s="170">
        <v>60014</v>
      </c>
      <c r="C46" s="115"/>
      <c r="D46" s="67" t="s">
        <v>10</v>
      </c>
      <c r="E46" s="339">
        <f>E47+E48</f>
        <v>7563110</v>
      </c>
      <c r="F46" s="339">
        <f>F47+F48</f>
        <v>7563110</v>
      </c>
      <c r="G46" s="340">
        <f>G47+G48</f>
        <v>1314870.9999999998</v>
      </c>
      <c r="H46" s="341">
        <f aca="true" t="shared" si="3" ref="H46:H58">G46/F46*100</f>
        <v>17.385321646782867</v>
      </c>
      <c r="I46" s="46"/>
    </row>
    <row r="47" spans="1:9" ht="12.75">
      <c r="A47" s="361"/>
      <c r="B47" s="229"/>
      <c r="C47" s="115"/>
      <c r="D47" s="342" t="s">
        <v>179</v>
      </c>
      <c r="E47" s="347">
        <f>E50</f>
        <v>5056030</v>
      </c>
      <c r="F47" s="347">
        <f>F50</f>
        <v>5056030</v>
      </c>
      <c r="G47" s="348">
        <f>G50</f>
        <v>0</v>
      </c>
      <c r="H47" s="345">
        <f t="shared" si="3"/>
        <v>0</v>
      </c>
      <c r="I47" s="46"/>
    </row>
    <row r="48" spans="1:9" ht="12.75">
      <c r="A48" s="361"/>
      <c r="B48" s="229"/>
      <c r="C48" s="115"/>
      <c r="D48" s="150" t="s">
        <v>245</v>
      </c>
      <c r="E48" s="339">
        <f>E56</f>
        <v>2507080</v>
      </c>
      <c r="F48" s="339">
        <f>F56</f>
        <v>2507080</v>
      </c>
      <c r="G48" s="340">
        <f>G56</f>
        <v>1314870.9999999998</v>
      </c>
      <c r="H48" s="341">
        <f t="shared" si="3"/>
        <v>52.44631204429056</v>
      </c>
      <c r="I48" s="46"/>
    </row>
    <row r="49" spans="1:9" ht="12.75">
      <c r="A49" s="362"/>
      <c r="B49" s="219"/>
      <c r="C49" s="183"/>
      <c r="D49" s="363" t="s">
        <v>66</v>
      </c>
      <c r="E49" s="300">
        <f>E50+E56</f>
        <v>7563110</v>
      </c>
      <c r="F49" s="300">
        <f>F50+F56</f>
        <v>7563110</v>
      </c>
      <c r="G49" s="301">
        <f>G50+G56</f>
        <v>1314870.9999999998</v>
      </c>
      <c r="H49" s="364">
        <f t="shared" si="3"/>
        <v>17.385321646782867</v>
      </c>
      <c r="I49" s="46"/>
    </row>
    <row r="50" spans="1:9" ht="12.75">
      <c r="A50" s="362"/>
      <c r="B50" s="219"/>
      <c r="C50" s="183"/>
      <c r="D50" s="346" t="s">
        <v>172</v>
      </c>
      <c r="E50" s="347">
        <f>E51+E55+E52+E54+E53</f>
        <v>5056030</v>
      </c>
      <c r="F50" s="347">
        <f>F51+F55+F52+F54+F53</f>
        <v>5056030</v>
      </c>
      <c r="G50" s="348">
        <f>G51+G55+G52+G53+G54</f>
        <v>0</v>
      </c>
      <c r="H50" s="345">
        <f t="shared" si="3"/>
        <v>0</v>
      </c>
      <c r="I50" s="46"/>
    </row>
    <row r="51" spans="1:9" ht="12.75">
      <c r="A51" s="362"/>
      <c r="B51" s="219"/>
      <c r="C51" s="183"/>
      <c r="D51" s="153" t="s">
        <v>438</v>
      </c>
      <c r="E51" s="284">
        <v>818826</v>
      </c>
      <c r="F51" s="284">
        <v>818826</v>
      </c>
      <c r="G51" s="349">
        <v>0</v>
      </c>
      <c r="H51" s="350">
        <f t="shared" si="3"/>
        <v>0</v>
      </c>
      <c r="I51" s="46"/>
    </row>
    <row r="52" spans="1:9" ht="12.75">
      <c r="A52" s="362"/>
      <c r="B52" s="219"/>
      <c r="C52" s="183"/>
      <c r="D52" s="153" t="s">
        <v>439</v>
      </c>
      <c r="E52" s="284">
        <v>2571114</v>
      </c>
      <c r="F52" s="284">
        <v>2571114</v>
      </c>
      <c r="G52" s="349">
        <v>0</v>
      </c>
      <c r="H52" s="350">
        <v>0</v>
      </c>
      <c r="I52" s="46"/>
    </row>
    <row r="53" spans="1:9" ht="12.75">
      <c r="A53" s="362"/>
      <c r="B53" s="219"/>
      <c r="C53" s="183"/>
      <c r="D53" s="153" t="s">
        <v>440</v>
      </c>
      <c r="E53" s="284">
        <v>1400000</v>
      </c>
      <c r="F53" s="284">
        <v>1400000</v>
      </c>
      <c r="G53" s="349">
        <v>0</v>
      </c>
      <c r="H53" s="350">
        <v>0</v>
      </c>
      <c r="I53" s="46"/>
    </row>
    <row r="54" spans="1:9" ht="12.75">
      <c r="A54" s="362"/>
      <c r="B54" s="219"/>
      <c r="C54" s="183"/>
      <c r="D54" s="153" t="s">
        <v>391</v>
      </c>
      <c r="E54" s="284">
        <v>65890</v>
      </c>
      <c r="F54" s="284">
        <v>65890</v>
      </c>
      <c r="G54" s="349">
        <v>0</v>
      </c>
      <c r="H54" s="350">
        <v>0</v>
      </c>
      <c r="I54" s="46"/>
    </row>
    <row r="55" spans="1:9" ht="12.75">
      <c r="A55" s="362"/>
      <c r="B55" s="219"/>
      <c r="C55" s="183"/>
      <c r="D55" s="153" t="s">
        <v>244</v>
      </c>
      <c r="E55" s="284">
        <v>200200</v>
      </c>
      <c r="F55" s="284">
        <v>200200</v>
      </c>
      <c r="G55" s="349">
        <v>0</v>
      </c>
      <c r="H55" s="350">
        <f t="shared" si="3"/>
        <v>0</v>
      </c>
      <c r="I55" s="46"/>
    </row>
    <row r="56" spans="1:9" ht="12.75">
      <c r="A56" s="362"/>
      <c r="B56" s="219"/>
      <c r="C56" s="183"/>
      <c r="D56" s="67" t="s">
        <v>243</v>
      </c>
      <c r="E56" s="339">
        <f>E57+E58+E59</f>
        <v>2507080</v>
      </c>
      <c r="F56" s="339">
        <f>SUM(F57:F59)</f>
        <v>2507080</v>
      </c>
      <c r="G56" s="340">
        <f>SUM(G57:G59)</f>
        <v>1314870.9999999998</v>
      </c>
      <c r="H56" s="341">
        <f t="shared" si="3"/>
        <v>52.44631204429056</v>
      </c>
      <c r="I56" s="46"/>
    </row>
    <row r="57" spans="1:9" ht="12.75">
      <c r="A57" s="172"/>
      <c r="B57" s="165"/>
      <c r="C57" s="116"/>
      <c r="D57" s="73" t="s">
        <v>200</v>
      </c>
      <c r="E57" s="284">
        <v>1267800</v>
      </c>
      <c r="F57" s="284">
        <v>1274800</v>
      </c>
      <c r="G57" s="349">
        <v>650929.4</v>
      </c>
      <c r="H57" s="266">
        <f t="shared" si="3"/>
        <v>51.0612958895513</v>
      </c>
      <c r="I57" s="46"/>
    </row>
    <row r="58" spans="1:9" ht="12.75">
      <c r="A58" s="172"/>
      <c r="B58" s="165"/>
      <c r="C58" s="116"/>
      <c r="D58" s="73" t="s">
        <v>201</v>
      </c>
      <c r="E58" s="284">
        <v>1207800</v>
      </c>
      <c r="F58" s="284">
        <v>1200800</v>
      </c>
      <c r="G58" s="349">
        <v>649179.94</v>
      </c>
      <c r="H58" s="266">
        <f t="shared" si="3"/>
        <v>54.062286808794134</v>
      </c>
      <c r="I58" s="46"/>
    </row>
    <row r="59" spans="1:9" ht="12.75">
      <c r="A59" s="174"/>
      <c r="B59" s="171"/>
      <c r="C59" s="116"/>
      <c r="D59" s="73" t="s">
        <v>202</v>
      </c>
      <c r="E59" s="284">
        <v>31480</v>
      </c>
      <c r="F59" s="284">
        <v>31480</v>
      </c>
      <c r="G59" s="349">
        <v>14761.66</v>
      </c>
      <c r="H59" s="266">
        <f>G59/F59*100</f>
        <v>46.89218551461245</v>
      </c>
      <c r="I59" s="46"/>
    </row>
    <row r="60" spans="1:9" ht="12.75">
      <c r="A60" s="108"/>
      <c r="B60" s="108"/>
      <c r="C60" s="108"/>
      <c r="D60" s="108"/>
      <c r="E60" s="287"/>
      <c r="F60" s="287"/>
      <c r="G60" s="110"/>
      <c r="H60" s="288"/>
      <c r="I60" s="46"/>
    </row>
    <row r="61" spans="1:9" ht="12.75">
      <c r="A61" s="108"/>
      <c r="B61" s="108"/>
      <c r="C61" s="108"/>
      <c r="D61" s="108"/>
      <c r="E61" s="287"/>
      <c r="F61" s="287"/>
      <c r="G61" s="110"/>
      <c r="H61" s="288"/>
      <c r="I61" s="46"/>
    </row>
    <row r="62" spans="1:9" ht="12.75">
      <c r="A62" s="108"/>
      <c r="B62" s="108"/>
      <c r="C62" s="108"/>
      <c r="D62" s="108"/>
      <c r="E62" s="287"/>
      <c r="F62" s="287"/>
      <c r="G62" s="110"/>
      <c r="H62" s="288"/>
      <c r="I62" s="46"/>
    </row>
    <row r="63" spans="1:9" ht="12.75">
      <c r="A63" s="108"/>
      <c r="B63" s="108"/>
      <c r="C63" s="108"/>
      <c r="D63" s="108"/>
      <c r="E63" s="287" t="s">
        <v>500</v>
      </c>
      <c r="F63" s="287"/>
      <c r="G63" s="110"/>
      <c r="H63" s="288"/>
      <c r="I63" s="46"/>
    </row>
    <row r="64" spans="1:9" ht="12.75">
      <c r="A64" s="108"/>
      <c r="B64" s="108"/>
      <c r="C64" s="108"/>
      <c r="D64" s="108"/>
      <c r="E64" s="287"/>
      <c r="F64" s="287"/>
      <c r="G64" s="110"/>
      <c r="H64" s="288"/>
      <c r="I64" s="46"/>
    </row>
    <row r="65" spans="1:9" ht="12.75">
      <c r="A65" s="55" t="s">
        <v>0</v>
      </c>
      <c r="B65" s="52" t="s">
        <v>1</v>
      </c>
      <c r="C65" s="335" t="s">
        <v>2</v>
      </c>
      <c r="D65" s="53" t="s">
        <v>3</v>
      </c>
      <c r="E65" s="54" t="s">
        <v>151</v>
      </c>
      <c r="F65" s="53" t="s">
        <v>153</v>
      </c>
      <c r="G65" s="55" t="s">
        <v>155</v>
      </c>
      <c r="H65" s="289" t="s">
        <v>58</v>
      </c>
      <c r="I65" s="46"/>
    </row>
    <row r="66" spans="1:9" ht="12.75">
      <c r="A66" s="60"/>
      <c r="B66" s="57"/>
      <c r="C66" s="337"/>
      <c r="D66" s="58"/>
      <c r="E66" s="57" t="s">
        <v>152</v>
      </c>
      <c r="F66" s="58" t="s">
        <v>154</v>
      </c>
      <c r="G66" s="60" t="s">
        <v>454</v>
      </c>
      <c r="H66" s="57" t="s">
        <v>170</v>
      </c>
      <c r="I66" s="46"/>
    </row>
    <row r="67" spans="1:9" ht="12.75">
      <c r="A67" s="365">
        <v>1</v>
      </c>
      <c r="B67" s="61">
        <v>2</v>
      </c>
      <c r="C67" s="61">
        <v>3</v>
      </c>
      <c r="D67" s="60">
        <v>4</v>
      </c>
      <c r="E67" s="57">
        <v>5</v>
      </c>
      <c r="F67" s="57">
        <v>6</v>
      </c>
      <c r="G67" s="60">
        <v>7</v>
      </c>
      <c r="H67" s="290">
        <v>8</v>
      </c>
      <c r="I67" s="46"/>
    </row>
    <row r="68" spans="1:9" ht="12.75">
      <c r="A68" s="523">
        <v>700</v>
      </c>
      <c r="B68" s="523"/>
      <c r="C68" s="523"/>
      <c r="D68" s="524" t="s">
        <v>12</v>
      </c>
      <c r="E68" s="327">
        <f>E75</f>
        <v>480000</v>
      </c>
      <c r="F68" s="327">
        <f>F69+F70</f>
        <v>480000</v>
      </c>
      <c r="G68" s="547">
        <f>G69+G70</f>
        <v>176891.81</v>
      </c>
      <c r="H68" s="325">
        <f>G68/F68*100</f>
        <v>36.852460416666666</v>
      </c>
      <c r="I68" s="46"/>
    </row>
    <row r="69" spans="1:9" ht="12.75">
      <c r="A69" s="536"/>
      <c r="B69" s="536"/>
      <c r="C69" s="536"/>
      <c r="D69" s="528" t="s">
        <v>179</v>
      </c>
      <c r="E69" s="529">
        <f>E80</f>
        <v>0</v>
      </c>
      <c r="F69" s="529">
        <v>0</v>
      </c>
      <c r="G69" s="548">
        <v>0</v>
      </c>
      <c r="H69" s="325">
        <v>0</v>
      </c>
      <c r="I69" s="46"/>
    </row>
    <row r="70" spans="1:9" ht="12.75">
      <c r="A70" s="536"/>
      <c r="B70" s="536"/>
      <c r="C70" s="536"/>
      <c r="D70" s="528" t="s">
        <v>269</v>
      </c>
      <c r="E70" s="529">
        <f>SUM(E71:E74)</f>
        <v>480000</v>
      </c>
      <c r="F70" s="529">
        <f>SUM(F71:F74)</f>
        <v>480000</v>
      </c>
      <c r="G70" s="548">
        <f>SUM(G71:G74)</f>
        <v>176891.81</v>
      </c>
      <c r="H70" s="325">
        <f>G70/F70*100</f>
        <v>36.852460416666666</v>
      </c>
      <c r="I70" s="46"/>
    </row>
    <row r="71" spans="1:9" ht="12.75">
      <c r="A71" s="536"/>
      <c r="B71" s="536"/>
      <c r="C71" s="536"/>
      <c r="D71" s="528" t="s">
        <v>200</v>
      </c>
      <c r="E71" s="529">
        <f aca="true" t="shared" si="4" ref="E71:G72">E78</f>
        <v>109500</v>
      </c>
      <c r="F71" s="529">
        <f t="shared" si="4"/>
        <v>109500</v>
      </c>
      <c r="G71" s="548">
        <f t="shared" si="4"/>
        <v>53502</v>
      </c>
      <c r="H71" s="325">
        <f>G71/F71*100</f>
        <v>48.86027397260274</v>
      </c>
      <c r="I71" s="46"/>
    </row>
    <row r="72" spans="1:9" ht="12.75">
      <c r="A72" s="536"/>
      <c r="B72" s="536"/>
      <c r="C72" s="536"/>
      <c r="D72" s="528" t="s">
        <v>201</v>
      </c>
      <c r="E72" s="529">
        <f t="shared" si="4"/>
        <v>370500</v>
      </c>
      <c r="F72" s="529">
        <f t="shared" si="4"/>
        <v>370500</v>
      </c>
      <c r="G72" s="548">
        <f t="shared" si="4"/>
        <v>123389.81</v>
      </c>
      <c r="H72" s="325">
        <f>G72/F72*100</f>
        <v>33.303592442645076</v>
      </c>
      <c r="I72" s="46"/>
    </row>
    <row r="73" spans="1:9" ht="12.75">
      <c r="A73" s="536"/>
      <c r="B73" s="536"/>
      <c r="C73" s="536"/>
      <c r="D73" s="528" t="s">
        <v>202</v>
      </c>
      <c r="E73" s="529">
        <v>0</v>
      </c>
      <c r="F73" s="529">
        <v>0</v>
      </c>
      <c r="G73" s="548">
        <v>0</v>
      </c>
      <c r="H73" s="325">
        <v>0</v>
      </c>
      <c r="I73" s="46"/>
    </row>
    <row r="74" spans="1:9" ht="12.75">
      <c r="A74" s="540"/>
      <c r="B74" s="540"/>
      <c r="C74" s="540"/>
      <c r="D74" s="528" t="s">
        <v>208</v>
      </c>
      <c r="E74" s="529">
        <v>0</v>
      </c>
      <c r="F74" s="529">
        <v>0</v>
      </c>
      <c r="G74" s="548">
        <v>0</v>
      </c>
      <c r="H74" s="325">
        <v>0</v>
      </c>
      <c r="I74" s="46"/>
    </row>
    <row r="75" spans="1:9" ht="12.75">
      <c r="A75" s="361"/>
      <c r="B75" s="170">
        <v>70005</v>
      </c>
      <c r="C75" s="159"/>
      <c r="D75" s="67" t="s">
        <v>13</v>
      </c>
      <c r="E75" s="339">
        <f>E76+E77</f>
        <v>480000</v>
      </c>
      <c r="F75" s="339">
        <f>F76+F77</f>
        <v>480000</v>
      </c>
      <c r="G75" s="340">
        <f>G76+G77</f>
        <v>176891.81</v>
      </c>
      <c r="H75" s="71">
        <f>G75/F75*100</f>
        <v>36.852460416666666</v>
      </c>
      <c r="I75" s="46"/>
    </row>
    <row r="76" spans="1:9" ht="12.75">
      <c r="A76" s="361"/>
      <c r="B76" s="229"/>
      <c r="C76" s="115"/>
      <c r="D76" s="342" t="s">
        <v>179</v>
      </c>
      <c r="E76" s="347">
        <v>0</v>
      </c>
      <c r="F76" s="347">
        <v>0</v>
      </c>
      <c r="G76" s="348">
        <v>0</v>
      </c>
      <c r="H76" s="71">
        <v>0</v>
      </c>
      <c r="I76" s="46"/>
    </row>
    <row r="77" spans="1:9" ht="12.75">
      <c r="A77" s="361"/>
      <c r="B77" s="229"/>
      <c r="C77" s="115"/>
      <c r="D77" s="150" t="s">
        <v>245</v>
      </c>
      <c r="E77" s="339">
        <f>SUM(E78:E80)</f>
        <v>480000</v>
      </c>
      <c r="F77" s="339">
        <f>F79+F78+F80</f>
        <v>480000</v>
      </c>
      <c r="G77" s="340">
        <f>SUM(G78:G79)</f>
        <v>176891.81</v>
      </c>
      <c r="H77" s="71">
        <f>G77/F77*100</f>
        <v>36.852460416666666</v>
      </c>
      <c r="I77" s="46"/>
    </row>
    <row r="78" spans="1:9" ht="12.75">
      <c r="A78" s="361"/>
      <c r="B78" s="229"/>
      <c r="C78" s="115"/>
      <c r="D78" s="73" t="s">
        <v>200</v>
      </c>
      <c r="E78" s="284">
        <v>109500</v>
      </c>
      <c r="F78" s="284">
        <v>109500</v>
      </c>
      <c r="G78" s="349">
        <v>53502</v>
      </c>
      <c r="H78" s="80">
        <f>G78/F78*100</f>
        <v>48.86027397260274</v>
      </c>
      <c r="I78" s="46"/>
    </row>
    <row r="79" spans="1:9" ht="12.75">
      <c r="A79" s="361"/>
      <c r="B79" s="169"/>
      <c r="C79" s="366"/>
      <c r="D79" s="73" t="s">
        <v>201</v>
      </c>
      <c r="E79" s="284">
        <v>370500</v>
      </c>
      <c r="F79" s="284">
        <v>370500</v>
      </c>
      <c r="G79" s="349">
        <v>123389.81</v>
      </c>
      <c r="H79" s="80">
        <f>G79/F79*100</f>
        <v>33.303592442645076</v>
      </c>
      <c r="I79" s="46"/>
    </row>
    <row r="80" spans="1:9" ht="12.75">
      <c r="A80" s="172"/>
      <c r="B80" s="171"/>
      <c r="C80" s="132"/>
      <c r="D80" s="73" t="s">
        <v>202</v>
      </c>
      <c r="E80" s="284">
        <v>0</v>
      </c>
      <c r="F80" s="284">
        <v>0</v>
      </c>
      <c r="G80" s="349">
        <v>0</v>
      </c>
      <c r="H80" s="80">
        <v>0</v>
      </c>
      <c r="I80" s="46"/>
    </row>
    <row r="81" spans="1:9" ht="12.75">
      <c r="A81" s="522">
        <v>710</v>
      </c>
      <c r="B81" s="522"/>
      <c r="C81" s="523"/>
      <c r="D81" s="524" t="s">
        <v>14</v>
      </c>
      <c r="E81" s="327">
        <f>E82+E83</f>
        <v>841515</v>
      </c>
      <c r="F81" s="327">
        <f>F82+F83</f>
        <v>841515</v>
      </c>
      <c r="G81" s="547">
        <f>G82+G83</f>
        <v>218145.68</v>
      </c>
      <c r="H81" s="313">
        <f>G81/F81*100</f>
        <v>25.92296988170145</v>
      </c>
      <c r="I81" s="46"/>
    </row>
    <row r="82" spans="1:9" ht="12.75">
      <c r="A82" s="549"/>
      <c r="B82" s="549"/>
      <c r="C82" s="536"/>
      <c r="D82" s="528" t="s">
        <v>179</v>
      </c>
      <c r="E82" s="529">
        <f>E90+E97</f>
        <v>10000</v>
      </c>
      <c r="F82" s="529">
        <f>F90+F97+F103</f>
        <v>10000</v>
      </c>
      <c r="G82" s="548">
        <f>G90+G97+G103</f>
        <v>0</v>
      </c>
      <c r="H82" s="313">
        <v>0</v>
      </c>
      <c r="I82" s="46"/>
    </row>
    <row r="83" spans="1:9" ht="12.75">
      <c r="A83" s="549"/>
      <c r="B83" s="549"/>
      <c r="C83" s="536"/>
      <c r="D83" s="528" t="s">
        <v>269</v>
      </c>
      <c r="E83" s="529">
        <f>SUM(E84:E87)</f>
        <v>831515</v>
      </c>
      <c r="F83" s="529">
        <f>SUM(F84:F87)+F88</f>
        <v>831515</v>
      </c>
      <c r="G83" s="548">
        <f>SUM(G84:G87)+G88</f>
        <v>218145.68</v>
      </c>
      <c r="H83" s="313">
        <f>G83/F83*100</f>
        <v>26.234725771633705</v>
      </c>
      <c r="I83" s="46"/>
    </row>
    <row r="84" spans="1:9" ht="12.75">
      <c r="A84" s="549"/>
      <c r="B84" s="549"/>
      <c r="C84" s="536"/>
      <c r="D84" s="528" t="s">
        <v>200</v>
      </c>
      <c r="E84" s="529">
        <f>E92+E99</f>
        <v>327400</v>
      </c>
      <c r="F84" s="529">
        <f>F92+F99</f>
        <v>327400</v>
      </c>
      <c r="G84" s="548">
        <f>G92+G99+G105</f>
        <v>170432.22</v>
      </c>
      <c r="H84" s="313">
        <f>G84/F84*100</f>
        <v>52.05626756261454</v>
      </c>
      <c r="I84" s="46"/>
    </row>
    <row r="85" spans="1:9" ht="12.75">
      <c r="A85" s="549"/>
      <c r="B85" s="549"/>
      <c r="C85" s="536"/>
      <c r="D85" s="528" t="s">
        <v>201</v>
      </c>
      <c r="E85" s="529">
        <f>E93+E100+E106</f>
        <v>504115</v>
      </c>
      <c r="F85" s="529">
        <f>F93+F100+F106</f>
        <v>504115</v>
      </c>
      <c r="G85" s="548">
        <f>G93+G100+G106</f>
        <v>47713.46</v>
      </c>
      <c r="H85" s="313">
        <f>G85/F85*100</f>
        <v>9.464796722969956</v>
      </c>
      <c r="I85" s="46"/>
    </row>
    <row r="86" spans="1:9" ht="12.75">
      <c r="A86" s="549"/>
      <c r="B86" s="549"/>
      <c r="C86" s="536"/>
      <c r="D86" s="528" t="s">
        <v>202</v>
      </c>
      <c r="E86" s="529">
        <v>0</v>
      </c>
      <c r="F86" s="529">
        <f>F94+F101+F107</f>
        <v>0</v>
      </c>
      <c r="G86" s="548">
        <f>G94+G101+G107</f>
        <v>0</v>
      </c>
      <c r="H86" s="313">
        <v>0</v>
      </c>
      <c r="I86" s="46"/>
    </row>
    <row r="87" spans="1:9" ht="12.75">
      <c r="A87" s="549"/>
      <c r="B87" s="549"/>
      <c r="C87" s="536"/>
      <c r="D87" s="528" t="s">
        <v>208</v>
      </c>
      <c r="E87" s="529">
        <v>0</v>
      </c>
      <c r="F87" s="529">
        <v>0</v>
      </c>
      <c r="G87" s="548">
        <f>0</f>
        <v>0</v>
      </c>
      <c r="H87" s="313">
        <v>0</v>
      </c>
      <c r="I87" s="46"/>
    </row>
    <row r="88" spans="1:9" ht="12.75">
      <c r="A88" s="549"/>
      <c r="B88" s="549"/>
      <c r="C88" s="540"/>
      <c r="D88" s="315" t="s">
        <v>203</v>
      </c>
      <c r="E88" s="529">
        <v>0</v>
      </c>
      <c r="F88" s="529">
        <v>0</v>
      </c>
      <c r="G88" s="548">
        <v>0</v>
      </c>
      <c r="H88" s="313">
        <v>0</v>
      </c>
      <c r="I88" s="46"/>
    </row>
    <row r="89" spans="1:9" ht="12.75">
      <c r="A89" s="360"/>
      <c r="B89" s="170">
        <v>71012</v>
      </c>
      <c r="C89" s="159"/>
      <c r="D89" s="67" t="s">
        <v>373</v>
      </c>
      <c r="E89" s="339">
        <f>E90+E91</f>
        <v>431515</v>
      </c>
      <c r="F89" s="339">
        <f>F90+F91</f>
        <v>431515</v>
      </c>
      <c r="G89" s="340">
        <f>G90+G91</f>
        <v>37171.46</v>
      </c>
      <c r="H89" s="71">
        <f>G89/F89*100</f>
        <v>8.614175636999873</v>
      </c>
      <c r="I89" s="46"/>
    </row>
    <row r="90" spans="1:9" ht="12.75">
      <c r="A90" s="361"/>
      <c r="B90" s="229"/>
      <c r="C90" s="159"/>
      <c r="D90" s="342" t="s">
        <v>179</v>
      </c>
      <c r="E90" s="347">
        <v>10000</v>
      </c>
      <c r="F90" s="347">
        <v>10000</v>
      </c>
      <c r="G90" s="348">
        <v>0</v>
      </c>
      <c r="H90" s="71">
        <v>0</v>
      </c>
      <c r="I90" s="46"/>
    </row>
    <row r="91" spans="1:9" ht="12.75">
      <c r="A91" s="361"/>
      <c r="B91" s="229"/>
      <c r="C91" s="159"/>
      <c r="D91" s="150" t="s">
        <v>245</v>
      </c>
      <c r="E91" s="339">
        <f>SUM(E92:E94)</f>
        <v>421515</v>
      </c>
      <c r="F91" s="339">
        <f>SUM(F92:F94)</f>
        <v>421515</v>
      </c>
      <c r="G91" s="340">
        <f>SUM(G92:G94)</f>
        <v>37171.46</v>
      </c>
      <c r="H91" s="71">
        <f>G91/F91*100</f>
        <v>8.818537893076165</v>
      </c>
      <c r="I91" s="46"/>
    </row>
    <row r="92" spans="1:9" ht="12.75">
      <c r="A92" s="361"/>
      <c r="B92" s="229"/>
      <c r="C92" s="159"/>
      <c r="D92" s="73" t="s">
        <v>200</v>
      </c>
      <c r="E92" s="284">
        <v>26000</v>
      </c>
      <c r="F92" s="284">
        <v>26000</v>
      </c>
      <c r="G92" s="349">
        <v>14000</v>
      </c>
      <c r="H92" s="80">
        <f>G92/F92*100</f>
        <v>53.84615384615385</v>
      </c>
      <c r="I92" s="46"/>
    </row>
    <row r="93" spans="1:9" ht="12.75">
      <c r="A93" s="361"/>
      <c r="B93" s="229"/>
      <c r="C93" s="159"/>
      <c r="D93" s="73" t="s">
        <v>201</v>
      </c>
      <c r="E93" s="284">
        <v>395515</v>
      </c>
      <c r="F93" s="284">
        <v>395515</v>
      </c>
      <c r="G93" s="349">
        <v>23171.46</v>
      </c>
      <c r="H93" s="80">
        <f>G93/F93*100</f>
        <v>5.858554037141448</v>
      </c>
      <c r="I93" s="46"/>
    </row>
    <row r="94" spans="1:9" ht="12.75">
      <c r="A94" s="172"/>
      <c r="B94" s="165"/>
      <c r="C94" s="116"/>
      <c r="D94" s="73" t="s">
        <v>202</v>
      </c>
      <c r="E94" s="284">
        <v>0</v>
      </c>
      <c r="F94" s="284">
        <v>0</v>
      </c>
      <c r="G94" s="349">
        <v>0</v>
      </c>
      <c r="H94" s="80">
        <v>0</v>
      </c>
      <c r="I94" s="46"/>
    </row>
    <row r="95" spans="1:9" ht="12.75">
      <c r="A95" s="169"/>
      <c r="B95" s="140">
        <v>71015</v>
      </c>
      <c r="C95" s="115"/>
      <c r="D95" s="67" t="s">
        <v>15</v>
      </c>
      <c r="E95" s="339">
        <f>E96</f>
        <v>355000</v>
      </c>
      <c r="F95" s="339">
        <f>F97+F98</f>
        <v>355000</v>
      </c>
      <c r="G95" s="340">
        <f>G96</f>
        <v>180974.22</v>
      </c>
      <c r="H95" s="71">
        <f>G95/F95*100</f>
        <v>50.97865352112676</v>
      </c>
      <c r="I95" s="46"/>
    </row>
    <row r="96" spans="1:9" ht="12.75">
      <c r="A96" s="219"/>
      <c r="B96" s="375"/>
      <c r="C96" s="183"/>
      <c r="D96" s="363" t="s">
        <v>68</v>
      </c>
      <c r="E96" s="300">
        <f>SUM(E99:E101)+E97</f>
        <v>355000</v>
      </c>
      <c r="F96" s="300">
        <f>SUM(F99:F101)</f>
        <v>355000</v>
      </c>
      <c r="G96" s="301">
        <f>G97+G98</f>
        <v>180974.22</v>
      </c>
      <c r="H96" s="270">
        <f>G96/F96*100</f>
        <v>50.97865352112676</v>
      </c>
      <c r="I96" s="46"/>
    </row>
    <row r="97" spans="1:9" ht="12.75">
      <c r="A97" s="219"/>
      <c r="B97" s="375"/>
      <c r="C97" s="183"/>
      <c r="D97" s="342" t="s">
        <v>179</v>
      </c>
      <c r="E97" s="347">
        <v>0</v>
      </c>
      <c r="F97" s="347">
        <v>0</v>
      </c>
      <c r="G97" s="348">
        <v>0</v>
      </c>
      <c r="H97" s="370">
        <v>0</v>
      </c>
      <c r="I97" s="46"/>
    </row>
    <row r="98" spans="1:9" ht="12.75">
      <c r="A98" s="219"/>
      <c r="B98" s="375"/>
      <c r="C98" s="183"/>
      <c r="D98" s="150" t="s">
        <v>245</v>
      </c>
      <c r="E98" s="339">
        <f>SUM(E99:E101)</f>
        <v>355000</v>
      </c>
      <c r="F98" s="339">
        <f>SUM(F99:F101)</f>
        <v>355000</v>
      </c>
      <c r="G98" s="340">
        <f>SUM(G99:G101)</f>
        <v>180974.22</v>
      </c>
      <c r="H98" s="272">
        <f>G98/F98*100</f>
        <v>50.97865352112676</v>
      </c>
      <c r="I98" s="46"/>
    </row>
    <row r="99" spans="1:9" ht="12.75">
      <c r="A99" s="165"/>
      <c r="B99" s="181"/>
      <c r="C99" s="116"/>
      <c r="D99" s="73" t="s">
        <v>200</v>
      </c>
      <c r="E99" s="284">
        <v>301400</v>
      </c>
      <c r="F99" s="284">
        <v>301400</v>
      </c>
      <c r="G99" s="349">
        <v>156432.22</v>
      </c>
      <c r="H99" s="266">
        <f>G99/F99*100</f>
        <v>51.90186463171864</v>
      </c>
      <c r="I99" s="46"/>
    </row>
    <row r="100" spans="1:9" ht="12.75">
      <c r="A100" s="165"/>
      <c r="B100" s="181"/>
      <c r="C100" s="116"/>
      <c r="D100" s="73" t="s">
        <v>201</v>
      </c>
      <c r="E100" s="284">
        <v>53600</v>
      </c>
      <c r="F100" s="284">
        <v>53600</v>
      </c>
      <c r="G100" s="349">
        <v>24542</v>
      </c>
      <c r="H100" s="266">
        <f>G100/F100*100</f>
        <v>45.787313432835816</v>
      </c>
      <c r="I100" s="46"/>
    </row>
    <row r="101" spans="1:9" ht="12.75">
      <c r="A101" s="165"/>
      <c r="B101" s="184"/>
      <c r="C101" s="116"/>
      <c r="D101" s="73" t="s">
        <v>202</v>
      </c>
      <c r="E101" s="367">
        <v>0</v>
      </c>
      <c r="F101" s="367">
        <v>0</v>
      </c>
      <c r="G101" s="368">
        <v>0</v>
      </c>
      <c r="H101" s="369">
        <v>0</v>
      </c>
      <c r="I101" s="46"/>
    </row>
    <row r="102" spans="1:9" ht="12.75">
      <c r="A102" s="165"/>
      <c r="B102" s="194">
        <v>71095</v>
      </c>
      <c r="C102" s="140"/>
      <c r="D102" s="170" t="s">
        <v>138</v>
      </c>
      <c r="E102" s="260">
        <f>E103+E104</f>
        <v>55000</v>
      </c>
      <c r="F102" s="260">
        <f>F103+F104</f>
        <v>55000</v>
      </c>
      <c r="G102" s="376">
        <f>G103+G104</f>
        <v>0</v>
      </c>
      <c r="H102" s="272">
        <v>0</v>
      </c>
      <c r="I102" s="46"/>
    </row>
    <row r="103" spans="1:9" ht="12.75">
      <c r="A103" s="165"/>
      <c r="B103" s="194"/>
      <c r="C103" s="140"/>
      <c r="D103" s="342" t="s">
        <v>179</v>
      </c>
      <c r="E103" s="372">
        <v>0</v>
      </c>
      <c r="F103" s="372">
        <v>0</v>
      </c>
      <c r="G103" s="373">
        <v>0</v>
      </c>
      <c r="H103" s="370">
        <v>0</v>
      </c>
      <c r="I103" s="46"/>
    </row>
    <row r="104" spans="1:9" ht="12.75">
      <c r="A104" s="165"/>
      <c r="B104" s="194"/>
      <c r="C104" s="140"/>
      <c r="D104" s="150" t="s">
        <v>245</v>
      </c>
      <c r="E104" s="260">
        <f>SUM(E105:E107)</f>
        <v>55000</v>
      </c>
      <c r="F104" s="260">
        <f>SUM(F105:F107)</f>
        <v>55000</v>
      </c>
      <c r="G104" s="376">
        <f>SUM(G105:G107)</f>
        <v>0</v>
      </c>
      <c r="H104" s="272">
        <v>0</v>
      </c>
      <c r="I104" s="46"/>
    </row>
    <row r="105" spans="1:9" ht="12.75">
      <c r="A105" s="165"/>
      <c r="B105" s="194"/>
      <c r="C105" s="140"/>
      <c r="D105" s="73" t="s">
        <v>200</v>
      </c>
      <c r="E105" s="263">
        <v>0</v>
      </c>
      <c r="F105" s="263">
        <v>0</v>
      </c>
      <c r="G105" s="374">
        <v>0</v>
      </c>
      <c r="H105" s="266">
        <v>0</v>
      </c>
      <c r="I105" s="46"/>
    </row>
    <row r="106" spans="1:9" ht="12.75">
      <c r="A106" s="165"/>
      <c r="B106" s="181"/>
      <c r="C106" s="132"/>
      <c r="D106" s="73" t="s">
        <v>201</v>
      </c>
      <c r="E106" s="263">
        <v>55000</v>
      </c>
      <c r="F106" s="263">
        <v>55000</v>
      </c>
      <c r="G106" s="374">
        <v>0</v>
      </c>
      <c r="H106" s="266">
        <v>0</v>
      </c>
      <c r="I106" s="46"/>
    </row>
    <row r="107" spans="1:9" ht="12.75">
      <c r="A107" s="171"/>
      <c r="B107" s="184"/>
      <c r="C107" s="116"/>
      <c r="D107" s="73" t="s">
        <v>202</v>
      </c>
      <c r="E107" s="284">
        <v>0</v>
      </c>
      <c r="F107" s="284">
        <v>0</v>
      </c>
      <c r="G107" s="349">
        <v>0</v>
      </c>
      <c r="H107" s="266">
        <v>0</v>
      </c>
      <c r="I107" s="46"/>
    </row>
    <row r="108" spans="1:9" ht="12.75">
      <c r="A108" s="536">
        <v>750</v>
      </c>
      <c r="B108" s="551"/>
      <c r="C108" s="523"/>
      <c r="D108" s="552" t="s">
        <v>16</v>
      </c>
      <c r="E108" s="553">
        <f>E109+E110</f>
        <v>10419404</v>
      </c>
      <c r="F108" s="553">
        <f>F109+F110</f>
        <v>9173686</v>
      </c>
      <c r="G108" s="554">
        <f>G109+G110</f>
        <v>3559531.3699999996</v>
      </c>
      <c r="H108" s="555">
        <f aca="true" t="shared" si="5" ref="H108:H113">G108/F108*100</f>
        <v>38.80153920681392</v>
      </c>
      <c r="I108" s="46"/>
    </row>
    <row r="109" spans="1:9" ht="12.75">
      <c r="A109" s="536"/>
      <c r="B109" s="551"/>
      <c r="C109" s="536"/>
      <c r="D109" s="528" t="s">
        <v>179</v>
      </c>
      <c r="E109" s="556">
        <f>E132+E138+E144+E150+E157</f>
        <v>3137013</v>
      </c>
      <c r="F109" s="556">
        <f>F132+F138+F144+F150+F157</f>
        <v>2261614</v>
      </c>
      <c r="G109" s="557">
        <f>G132+G138+G144+G150+G157</f>
        <v>205345</v>
      </c>
      <c r="H109" s="530">
        <f t="shared" si="5"/>
        <v>9.079577682133202</v>
      </c>
      <c r="I109" s="46"/>
    </row>
    <row r="110" spans="1:9" ht="12.75">
      <c r="A110" s="536"/>
      <c r="B110" s="551"/>
      <c r="C110" s="536"/>
      <c r="D110" s="528" t="s">
        <v>269</v>
      </c>
      <c r="E110" s="556">
        <f>SUM(E111:E115)</f>
        <v>7282391</v>
      </c>
      <c r="F110" s="556">
        <f>SUM(F111:F115)</f>
        <v>6912072</v>
      </c>
      <c r="G110" s="557">
        <f>SUM(G111:G115)</f>
        <v>3354186.3699999996</v>
      </c>
      <c r="H110" s="530">
        <f t="shared" si="5"/>
        <v>48.52649639644957</v>
      </c>
      <c r="I110" s="46"/>
    </row>
    <row r="111" spans="1:9" ht="12.75">
      <c r="A111" s="536"/>
      <c r="B111" s="551"/>
      <c r="C111" s="536"/>
      <c r="D111" s="528" t="s">
        <v>200</v>
      </c>
      <c r="E111" s="556">
        <f aca="true" t="shared" si="6" ref="E111:G112">E118+E134+E140+E146+E152+E159</f>
        <v>4781050</v>
      </c>
      <c r="F111" s="556">
        <f>F118+F134+F140+F146+F152+F159</f>
        <v>4793173</v>
      </c>
      <c r="G111" s="557">
        <f t="shared" si="6"/>
        <v>2554174.9899999998</v>
      </c>
      <c r="H111" s="530">
        <f t="shared" si="5"/>
        <v>53.28776970912587</v>
      </c>
      <c r="I111" s="46"/>
    </row>
    <row r="112" spans="1:9" ht="12.75">
      <c r="A112" s="536"/>
      <c r="B112" s="551"/>
      <c r="C112" s="536"/>
      <c r="D112" s="528" t="s">
        <v>201</v>
      </c>
      <c r="E112" s="556">
        <f t="shared" si="6"/>
        <v>1572700</v>
      </c>
      <c r="F112" s="556">
        <f t="shared" si="6"/>
        <v>1548001</v>
      </c>
      <c r="G112" s="557">
        <f t="shared" si="6"/>
        <v>648178.58</v>
      </c>
      <c r="H112" s="530">
        <f t="shared" si="5"/>
        <v>41.871974242910696</v>
      </c>
      <c r="I112" s="46"/>
    </row>
    <row r="113" spans="1:9" ht="12.75">
      <c r="A113" s="536"/>
      <c r="B113" s="551"/>
      <c r="C113" s="536"/>
      <c r="D113" s="528" t="s">
        <v>202</v>
      </c>
      <c r="E113" s="556">
        <f>E120+E136+E142+E148</f>
        <v>307000</v>
      </c>
      <c r="F113" s="556">
        <f>F120+F136+F142+F148</f>
        <v>306380</v>
      </c>
      <c r="G113" s="557">
        <f>G120+G136+G142+G148</f>
        <v>151832.8</v>
      </c>
      <c r="H113" s="530">
        <f t="shared" si="5"/>
        <v>49.55702069325674</v>
      </c>
      <c r="I113" s="46"/>
    </row>
    <row r="114" spans="1:9" ht="12.75">
      <c r="A114" s="536"/>
      <c r="B114" s="551"/>
      <c r="C114" s="536"/>
      <c r="D114" s="528" t="s">
        <v>208</v>
      </c>
      <c r="E114" s="556">
        <v>0</v>
      </c>
      <c r="F114" s="556">
        <f>F154</f>
        <v>10000</v>
      </c>
      <c r="G114" s="557">
        <v>0</v>
      </c>
      <c r="H114" s="530">
        <v>0</v>
      </c>
      <c r="I114" s="46"/>
    </row>
    <row r="115" spans="1:9" ht="12.75">
      <c r="A115" s="536"/>
      <c r="B115" s="551"/>
      <c r="C115" s="540"/>
      <c r="D115" s="528" t="s">
        <v>203</v>
      </c>
      <c r="E115" s="556">
        <f>E155+E161</f>
        <v>621641</v>
      </c>
      <c r="F115" s="556">
        <f>F155+F161</f>
        <v>254518</v>
      </c>
      <c r="G115" s="557">
        <v>0</v>
      </c>
      <c r="H115" s="530">
        <v>0</v>
      </c>
      <c r="I115" s="46"/>
    </row>
    <row r="116" spans="1:9" ht="12.75">
      <c r="A116" s="163"/>
      <c r="B116" s="140">
        <v>75011</v>
      </c>
      <c r="C116" s="67"/>
      <c r="D116" s="67" t="s">
        <v>17</v>
      </c>
      <c r="E116" s="124">
        <f>E117</f>
        <v>42900</v>
      </c>
      <c r="F116" s="124">
        <f>F117</f>
        <v>42900</v>
      </c>
      <c r="G116" s="125">
        <f>G117</f>
        <v>23100</v>
      </c>
      <c r="H116" s="77">
        <f>G116/F116*100</f>
        <v>53.84615384615385</v>
      </c>
      <c r="I116" s="46"/>
    </row>
    <row r="117" spans="1:9" ht="12.75">
      <c r="A117" s="169"/>
      <c r="B117" s="194"/>
      <c r="C117" s="67"/>
      <c r="D117" s="150" t="s">
        <v>245</v>
      </c>
      <c r="E117" s="69">
        <f>SUM(E118:E120)</f>
        <v>42900</v>
      </c>
      <c r="F117" s="69">
        <f>SUM(F118:F120)</f>
        <v>42900</v>
      </c>
      <c r="G117" s="70">
        <f>SUM(G118:G120)</f>
        <v>23100</v>
      </c>
      <c r="H117" s="71">
        <f>G117/F117*100</f>
        <v>53.84615384615385</v>
      </c>
      <c r="I117" s="46"/>
    </row>
    <row r="118" spans="1:9" ht="12.75">
      <c r="A118" s="165"/>
      <c r="B118" s="181"/>
      <c r="C118" s="73"/>
      <c r="D118" s="73" t="s">
        <v>200</v>
      </c>
      <c r="E118" s="75">
        <v>42900</v>
      </c>
      <c r="F118" s="75">
        <v>42900</v>
      </c>
      <c r="G118" s="76">
        <v>23100</v>
      </c>
      <c r="H118" s="266">
        <f>G118/F118*100</f>
        <v>53.84615384615385</v>
      </c>
      <c r="I118" s="46"/>
    </row>
    <row r="119" spans="1:9" ht="12.75">
      <c r="A119" s="165"/>
      <c r="B119" s="181"/>
      <c r="C119" s="116"/>
      <c r="D119" s="73" t="s">
        <v>201</v>
      </c>
      <c r="E119" s="75">
        <v>0</v>
      </c>
      <c r="F119" s="75">
        <v>0</v>
      </c>
      <c r="G119" s="76">
        <v>0</v>
      </c>
      <c r="H119" s="266">
        <v>0</v>
      </c>
      <c r="I119" s="46"/>
    </row>
    <row r="120" spans="1:9" ht="12.75">
      <c r="A120" s="171"/>
      <c r="B120" s="184"/>
      <c r="C120" s="116"/>
      <c r="D120" s="73" t="s">
        <v>202</v>
      </c>
      <c r="E120" s="75">
        <v>0</v>
      </c>
      <c r="F120" s="75">
        <v>0</v>
      </c>
      <c r="G120" s="76">
        <v>0</v>
      </c>
      <c r="H120" s="266">
        <v>0</v>
      </c>
      <c r="I120" s="46"/>
    </row>
    <row r="121" spans="1:9" ht="12.75">
      <c r="A121" s="108"/>
      <c r="B121" s="108"/>
      <c r="C121" s="108"/>
      <c r="D121" s="108"/>
      <c r="E121" s="287"/>
      <c r="F121" s="287"/>
      <c r="G121" s="110"/>
      <c r="H121" s="288"/>
      <c r="I121" s="46"/>
    </row>
    <row r="122" spans="1:9" ht="12.75">
      <c r="A122" s="108"/>
      <c r="B122" s="108"/>
      <c r="C122" s="108"/>
      <c r="D122" s="108"/>
      <c r="E122" s="287"/>
      <c r="F122" s="287"/>
      <c r="G122" s="110"/>
      <c r="H122" s="288"/>
      <c r="I122" s="46"/>
    </row>
    <row r="123" spans="1:9" ht="12.75">
      <c r="A123" s="108"/>
      <c r="B123" s="108"/>
      <c r="C123" s="108"/>
      <c r="D123" s="108"/>
      <c r="E123" s="287"/>
      <c r="F123" s="287"/>
      <c r="G123" s="110"/>
      <c r="H123" s="288"/>
      <c r="I123" s="46"/>
    </row>
    <row r="124" spans="1:9" ht="12.75">
      <c r="A124" s="108"/>
      <c r="B124" s="108"/>
      <c r="C124" s="108"/>
      <c r="D124" s="108"/>
      <c r="E124" s="287"/>
      <c r="F124" s="287"/>
      <c r="G124" s="110"/>
      <c r="H124" s="288"/>
      <c r="I124" s="46"/>
    </row>
    <row r="125" spans="1:9" ht="12.75">
      <c r="A125" s="108"/>
      <c r="B125" s="108"/>
      <c r="C125" s="108"/>
      <c r="D125" s="108"/>
      <c r="E125" s="287"/>
      <c r="F125" s="287"/>
      <c r="G125" s="110"/>
      <c r="H125" s="288"/>
      <c r="I125" s="46"/>
    </row>
    <row r="126" spans="1:9" ht="12.75">
      <c r="A126" s="108"/>
      <c r="B126" s="108"/>
      <c r="C126" s="108"/>
      <c r="D126" s="108"/>
      <c r="E126" s="287" t="s">
        <v>501</v>
      </c>
      <c r="F126" s="287"/>
      <c r="G126" s="110"/>
      <c r="H126" s="288"/>
      <c r="I126" s="46"/>
    </row>
    <row r="127" spans="1:9" ht="12.75">
      <c r="A127" s="108"/>
      <c r="B127" s="108"/>
      <c r="C127" s="108"/>
      <c r="D127" s="108"/>
      <c r="E127" s="287"/>
      <c r="F127" s="287"/>
      <c r="G127" s="110"/>
      <c r="H127" s="288"/>
      <c r="I127" s="46"/>
    </row>
    <row r="128" spans="1:9" ht="12.75">
      <c r="A128" s="55" t="s">
        <v>0</v>
      </c>
      <c r="B128" s="52" t="s">
        <v>1</v>
      </c>
      <c r="C128" s="335" t="s">
        <v>2</v>
      </c>
      <c r="D128" s="53" t="s">
        <v>3</v>
      </c>
      <c r="E128" s="54" t="s">
        <v>151</v>
      </c>
      <c r="F128" s="53" t="s">
        <v>153</v>
      </c>
      <c r="G128" s="55" t="s">
        <v>155</v>
      </c>
      <c r="H128" s="289" t="s">
        <v>58</v>
      </c>
      <c r="I128" s="46"/>
    </row>
    <row r="129" spans="1:9" ht="12.75">
      <c r="A129" s="60"/>
      <c r="B129" s="57"/>
      <c r="C129" s="337"/>
      <c r="D129" s="58"/>
      <c r="E129" s="57" t="s">
        <v>152</v>
      </c>
      <c r="F129" s="58" t="s">
        <v>154</v>
      </c>
      <c r="G129" s="60" t="s">
        <v>454</v>
      </c>
      <c r="H129" s="57" t="s">
        <v>170</v>
      </c>
      <c r="I129" s="46"/>
    </row>
    <row r="130" spans="1:9" ht="12.75">
      <c r="A130" s="365">
        <v>1</v>
      </c>
      <c r="B130" s="365">
        <v>2</v>
      </c>
      <c r="C130" s="61">
        <v>3</v>
      </c>
      <c r="D130" s="60">
        <v>4</v>
      </c>
      <c r="E130" s="57">
        <v>5</v>
      </c>
      <c r="F130" s="57">
        <v>6</v>
      </c>
      <c r="G130" s="60">
        <v>7</v>
      </c>
      <c r="H130" s="290">
        <v>8</v>
      </c>
      <c r="I130" s="46"/>
    </row>
    <row r="131" spans="1:9" s="7" customFormat="1" ht="12.75">
      <c r="A131" s="163"/>
      <c r="B131" s="140">
        <v>75019</v>
      </c>
      <c r="C131" s="115"/>
      <c r="D131" s="67" t="s">
        <v>69</v>
      </c>
      <c r="E131" s="69">
        <f>E132+E133</f>
        <v>324100</v>
      </c>
      <c r="F131" s="69">
        <f>F132+F133</f>
        <v>324100</v>
      </c>
      <c r="G131" s="70">
        <f>G132+G133</f>
        <v>153732.47</v>
      </c>
      <c r="H131" s="71">
        <f>G131/F131*100</f>
        <v>47.43365319345881</v>
      </c>
      <c r="I131" s="46"/>
    </row>
    <row r="132" spans="1:9" s="7" customFormat="1" ht="12.75">
      <c r="A132" s="169"/>
      <c r="B132" s="194"/>
      <c r="C132" s="115"/>
      <c r="D132" s="342" t="s">
        <v>179</v>
      </c>
      <c r="E132" s="124">
        <v>0</v>
      </c>
      <c r="F132" s="124">
        <v>0</v>
      </c>
      <c r="G132" s="125">
        <v>0</v>
      </c>
      <c r="H132" s="77">
        <v>0</v>
      </c>
      <c r="I132" s="46"/>
    </row>
    <row r="133" spans="1:9" s="7" customFormat="1" ht="12.75">
      <c r="A133" s="169"/>
      <c r="B133" s="194"/>
      <c r="C133" s="115"/>
      <c r="D133" s="150" t="s">
        <v>245</v>
      </c>
      <c r="E133" s="69">
        <f>SUM(E134:E136)</f>
        <v>324100</v>
      </c>
      <c r="F133" s="69">
        <f>SUM(F134:F136)</f>
        <v>324100</v>
      </c>
      <c r="G133" s="70">
        <f>SUM(G134:G136)</f>
        <v>153732.47</v>
      </c>
      <c r="H133" s="71">
        <f>G133/F133*100</f>
        <v>47.43365319345881</v>
      </c>
      <c r="I133" s="46"/>
    </row>
    <row r="134" spans="1:9" s="7" customFormat="1" ht="12.75">
      <c r="A134" s="169"/>
      <c r="B134" s="194"/>
      <c r="C134" s="115"/>
      <c r="D134" s="73" t="s">
        <v>200</v>
      </c>
      <c r="E134" s="75">
        <v>0</v>
      </c>
      <c r="F134" s="75">
        <v>0</v>
      </c>
      <c r="G134" s="76">
        <v>0</v>
      </c>
      <c r="H134" s="80">
        <v>0</v>
      </c>
      <c r="I134" s="46"/>
    </row>
    <row r="135" spans="1:9" ht="12.75">
      <c r="A135" s="165"/>
      <c r="B135" s="181"/>
      <c r="C135" s="116"/>
      <c r="D135" s="73" t="s">
        <v>201</v>
      </c>
      <c r="E135" s="75">
        <v>29800</v>
      </c>
      <c r="F135" s="75">
        <v>29800</v>
      </c>
      <c r="G135" s="76">
        <v>9789.67</v>
      </c>
      <c r="H135" s="266">
        <f>G135/F135*100</f>
        <v>32.851241610738256</v>
      </c>
      <c r="I135" s="46"/>
    </row>
    <row r="136" spans="1:9" ht="12.75">
      <c r="A136" s="165"/>
      <c r="B136" s="184"/>
      <c r="C136" s="116"/>
      <c r="D136" s="73" t="s">
        <v>202</v>
      </c>
      <c r="E136" s="75">
        <v>294300</v>
      </c>
      <c r="F136" s="75">
        <v>294300</v>
      </c>
      <c r="G136" s="76">
        <v>143942.8</v>
      </c>
      <c r="H136" s="266">
        <f>G136/F136*100</f>
        <v>48.910227658851504</v>
      </c>
      <c r="I136" s="46"/>
    </row>
    <row r="137" spans="1:9" s="7" customFormat="1" ht="12.75">
      <c r="A137" s="169"/>
      <c r="B137" s="140">
        <v>75020</v>
      </c>
      <c r="C137" s="67"/>
      <c r="D137" s="67" t="s">
        <v>18</v>
      </c>
      <c r="E137" s="69">
        <f>SUM(E140:E142)</f>
        <v>6049250</v>
      </c>
      <c r="F137" s="69">
        <f>F138+F139</f>
        <v>6046054</v>
      </c>
      <c r="G137" s="70">
        <f>G138+G139</f>
        <v>3084602.5199999996</v>
      </c>
      <c r="H137" s="71">
        <f>G137/F137*100</f>
        <v>51.018441449580166</v>
      </c>
      <c r="I137" s="46"/>
    </row>
    <row r="138" spans="1:9" s="7" customFormat="1" ht="12.75">
      <c r="A138" s="169"/>
      <c r="B138" s="194"/>
      <c r="C138" s="67"/>
      <c r="D138" s="342" t="s">
        <v>179</v>
      </c>
      <c r="E138" s="124">
        <v>0</v>
      </c>
      <c r="F138" s="124">
        <v>0</v>
      </c>
      <c r="G138" s="125">
        <v>0</v>
      </c>
      <c r="H138" s="77">
        <v>0</v>
      </c>
      <c r="I138" s="46"/>
    </row>
    <row r="139" spans="1:9" s="7" customFormat="1" ht="12.75">
      <c r="A139" s="169"/>
      <c r="B139" s="194"/>
      <c r="C139" s="67"/>
      <c r="D139" s="150" t="s">
        <v>245</v>
      </c>
      <c r="E139" s="69">
        <f>SUM(E140:E142)</f>
        <v>6049250</v>
      </c>
      <c r="F139" s="69">
        <f>SUM(F140:F142)</f>
        <v>6046054</v>
      </c>
      <c r="G139" s="70">
        <f>SUM(G140:G142)</f>
        <v>3084602.5199999996</v>
      </c>
      <c r="H139" s="71">
        <f>G139/F139*100</f>
        <v>51.018441449580166</v>
      </c>
      <c r="I139" s="46"/>
    </row>
    <row r="140" spans="1:9" ht="12.75">
      <c r="A140" s="165"/>
      <c r="B140" s="181"/>
      <c r="C140" s="73"/>
      <c r="D140" s="73" t="s">
        <v>200</v>
      </c>
      <c r="E140" s="75">
        <v>4711550</v>
      </c>
      <c r="F140" s="75">
        <v>4723400</v>
      </c>
      <c r="G140" s="76">
        <v>2514212.51</v>
      </c>
      <c r="H140" s="266">
        <f>G140/F140*100</f>
        <v>53.22887136384807</v>
      </c>
      <c r="I140" s="46"/>
    </row>
    <row r="141" spans="1:9" ht="12.75">
      <c r="A141" s="165"/>
      <c r="B141" s="181"/>
      <c r="C141" s="73"/>
      <c r="D141" s="73" t="s">
        <v>201</v>
      </c>
      <c r="E141" s="75">
        <v>1331500</v>
      </c>
      <c r="F141" s="75">
        <v>1316454</v>
      </c>
      <c r="G141" s="76">
        <v>568380.01</v>
      </c>
      <c r="H141" s="266">
        <f>G141/F141*100</f>
        <v>43.17507561980897</v>
      </c>
      <c r="I141" s="46"/>
    </row>
    <row r="142" spans="1:9" ht="12.75">
      <c r="A142" s="165"/>
      <c r="B142" s="184"/>
      <c r="C142" s="73"/>
      <c r="D142" s="73" t="s">
        <v>202</v>
      </c>
      <c r="E142" s="75">
        <v>6200</v>
      </c>
      <c r="F142" s="75">
        <v>6200</v>
      </c>
      <c r="G142" s="76">
        <v>2010</v>
      </c>
      <c r="H142" s="266">
        <f>G142/F142*100</f>
        <v>32.41935483870968</v>
      </c>
      <c r="I142" s="46"/>
    </row>
    <row r="143" spans="1:9" s="9" customFormat="1" ht="12.75">
      <c r="A143" s="169"/>
      <c r="B143" s="140">
        <v>75045</v>
      </c>
      <c r="C143" s="67"/>
      <c r="D143" s="67" t="s">
        <v>197</v>
      </c>
      <c r="E143" s="339">
        <f>E144+E145</f>
        <v>23500</v>
      </c>
      <c r="F143" s="339">
        <f>F144+F145</f>
        <v>23500</v>
      </c>
      <c r="G143" s="70">
        <f>G144+G145</f>
        <v>23000</v>
      </c>
      <c r="H143" s="71">
        <f>G143/F143*100</f>
        <v>97.87234042553192</v>
      </c>
      <c r="I143" s="377"/>
    </row>
    <row r="144" spans="1:9" s="9" customFormat="1" ht="12.75">
      <c r="A144" s="169"/>
      <c r="B144" s="194"/>
      <c r="C144" s="67"/>
      <c r="D144" s="342" t="s">
        <v>179</v>
      </c>
      <c r="E144" s="347">
        <v>0</v>
      </c>
      <c r="F144" s="347">
        <v>0</v>
      </c>
      <c r="G144" s="125">
        <v>0</v>
      </c>
      <c r="H144" s="77">
        <v>0</v>
      </c>
      <c r="I144" s="377"/>
    </row>
    <row r="145" spans="1:9" s="9" customFormat="1" ht="12.75">
      <c r="A145" s="169"/>
      <c r="B145" s="194"/>
      <c r="C145" s="67"/>
      <c r="D145" s="150" t="s">
        <v>245</v>
      </c>
      <c r="E145" s="339">
        <f>SUM(E146:E148)</f>
        <v>23500</v>
      </c>
      <c r="F145" s="339">
        <f>SUM(F146:F148)</f>
        <v>23500</v>
      </c>
      <c r="G145" s="70">
        <f>SUM(G146:G148)</f>
        <v>23000</v>
      </c>
      <c r="H145" s="71">
        <f>G145/F145*100</f>
        <v>97.87234042553192</v>
      </c>
      <c r="I145" s="377"/>
    </row>
    <row r="146" spans="1:9" ht="12.75">
      <c r="A146" s="165"/>
      <c r="B146" s="181"/>
      <c r="C146" s="73"/>
      <c r="D146" s="73" t="s">
        <v>200</v>
      </c>
      <c r="E146" s="284">
        <v>10600</v>
      </c>
      <c r="F146" s="284">
        <v>10873</v>
      </c>
      <c r="G146" s="76">
        <v>10873</v>
      </c>
      <c r="H146" s="266">
        <f>G146/F146*100</f>
        <v>100</v>
      </c>
      <c r="I146" s="46"/>
    </row>
    <row r="147" spans="1:9" ht="12.75">
      <c r="A147" s="165"/>
      <c r="B147" s="181"/>
      <c r="C147" s="73"/>
      <c r="D147" s="73" t="s">
        <v>201</v>
      </c>
      <c r="E147" s="284">
        <v>6400</v>
      </c>
      <c r="F147" s="284">
        <v>6747</v>
      </c>
      <c r="G147" s="76">
        <v>6247</v>
      </c>
      <c r="H147" s="266">
        <f>G147/F147*100</f>
        <v>92.58929894768045</v>
      </c>
      <c r="I147" s="46"/>
    </row>
    <row r="148" spans="1:9" ht="12.75">
      <c r="A148" s="165"/>
      <c r="B148" s="184"/>
      <c r="C148" s="73"/>
      <c r="D148" s="73" t="s">
        <v>202</v>
      </c>
      <c r="E148" s="284">
        <v>6500</v>
      </c>
      <c r="F148" s="284">
        <v>5880</v>
      </c>
      <c r="G148" s="76">
        <v>5880</v>
      </c>
      <c r="H148" s="266">
        <f>G148/F148*100</f>
        <v>100</v>
      </c>
      <c r="I148" s="46"/>
    </row>
    <row r="149" spans="1:9" s="5" customFormat="1" ht="13.5">
      <c r="A149" s="169"/>
      <c r="B149" s="140">
        <v>75075</v>
      </c>
      <c r="C149" s="67"/>
      <c r="D149" s="67" t="s">
        <v>118</v>
      </c>
      <c r="E149" s="339">
        <f>E150+E151</f>
        <v>165000</v>
      </c>
      <c r="F149" s="339">
        <f>F150+F151</f>
        <v>165000</v>
      </c>
      <c r="G149" s="70">
        <f>G150+G151</f>
        <v>44384.31</v>
      </c>
      <c r="H149" s="71">
        <f>G149/F149*100</f>
        <v>26.899581818181815</v>
      </c>
      <c r="I149" s="377"/>
    </row>
    <row r="150" spans="1:9" s="5" customFormat="1" ht="13.5">
      <c r="A150" s="169"/>
      <c r="B150" s="194"/>
      <c r="C150" s="67"/>
      <c r="D150" s="342" t="s">
        <v>179</v>
      </c>
      <c r="E150" s="347">
        <v>0</v>
      </c>
      <c r="F150" s="347">
        <v>0</v>
      </c>
      <c r="G150" s="125">
        <v>0</v>
      </c>
      <c r="H150" s="77">
        <v>0</v>
      </c>
      <c r="I150" s="377"/>
    </row>
    <row r="151" spans="1:9" s="5" customFormat="1" ht="13.5">
      <c r="A151" s="169"/>
      <c r="B151" s="194"/>
      <c r="C151" s="67"/>
      <c r="D151" s="150" t="s">
        <v>245</v>
      </c>
      <c r="E151" s="339">
        <f>SUM(E152:E153)</f>
        <v>165000</v>
      </c>
      <c r="F151" s="339">
        <f>SUM(F152:F155)</f>
        <v>165000</v>
      </c>
      <c r="G151" s="70">
        <f>SUM(G152:G153)+G155</f>
        <v>44384.31</v>
      </c>
      <c r="H151" s="71">
        <f>G151/F151*100</f>
        <v>26.899581818181815</v>
      </c>
      <c r="I151" s="377"/>
    </row>
    <row r="152" spans="1:9" s="5" customFormat="1" ht="13.5">
      <c r="A152" s="169"/>
      <c r="B152" s="194"/>
      <c r="C152" s="67"/>
      <c r="D152" s="73" t="s">
        <v>200</v>
      </c>
      <c r="E152" s="284">
        <v>4000</v>
      </c>
      <c r="F152" s="284">
        <v>4000</v>
      </c>
      <c r="G152" s="76">
        <v>0</v>
      </c>
      <c r="H152" s="80">
        <f>G152/F152*100</f>
        <v>0</v>
      </c>
      <c r="I152" s="377"/>
    </row>
    <row r="153" spans="1:9" ht="12.75">
      <c r="A153" s="165"/>
      <c r="B153" s="181"/>
      <c r="C153" s="73"/>
      <c r="D153" s="73" t="s">
        <v>201</v>
      </c>
      <c r="E153" s="284">
        <v>161000</v>
      </c>
      <c r="F153" s="284">
        <v>151000</v>
      </c>
      <c r="G153" s="76">
        <v>44384.31</v>
      </c>
      <c r="H153" s="266">
        <f>G153/F153*100</f>
        <v>29.39358278145695</v>
      </c>
      <c r="I153" s="46"/>
    </row>
    <row r="154" spans="1:9" ht="12.75">
      <c r="A154" s="165"/>
      <c r="B154" s="181"/>
      <c r="C154" s="78"/>
      <c r="D154" s="116" t="s">
        <v>208</v>
      </c>
      <c r="E154" s="263">
        <v>0</v>
      </c>
      <c r="F154" s="264">
        <v>10000</v>
      </c>
      <c r="G154" s="265">
        <v>0</v>
      </c>
      <c r="H154" s="266">
        <v>0</v>
      </c>
      <c r="I154" s="46"/>
    </row>
    <row r="155" spans="1:9" ht="12.75">
      <c r="A155" s="165"/>
      <c r="B155" s="181"/>
      <c r="C155" s="78"/>
      <c r="D155" s="294" t="s">
        <v>203</v>
      </c>
      <c r="E155" s="263">
        <v>0</v>
      </c>
      <c r="F155" s="264">
        <v>0</v>
      </c>
      <c r="G155" s="265">
        <v>0</v>
      </c>
      <c r="H155" s="266">
        <v>0</v>
      </c>
      <c r="I155" s="46"/>
    </row>
    <row r="156" spans="1:9" ht="12.75">
      <c r="A156" s="165"/>
      <c r="B156" s="140">
        <v>75095</v>
      </c>
      <c r="C156" s="170"/>
      <c r="D156" s="141" t="s">
        <v>138</v>
      </c>
      <c r="E156" s="260">
        <f>E157+E158</f>
        <v>3814654</v>
      </c>
      <c r="F156" s="261">
        <f>F157+F158</f>
        <v>2572132</v>
      </c>
      <c r="G156" s="262">
        <f>G157+G158</f>
        <v>230712.07</v>
      </c>
      <c r="H156" s="71">
        <f>G156/F156*100</f>
        <v>8.969682349117386</v>
      </c>
      <c r="I156" s="46"/>
    </row>
    <row r="157" spans="1:9" ht="12.75">
      <c r="A157" s="165"/>
      <c r="B157" s="194"/>
      <c r="C157" s="170"/>
      <c r="D157" s="342" t="s">
        <v>179</v>
      </c>
      <c r="E157" s="372">
        <f>E169+E172+E175+E178+E181+E184+E187</f>
        <v>3137013</v>
      </c>
      <c r="F157" s="378">
        <f>F169+F172+F175+F178+F181+F184+F187</f>
        <v>2261614</v>
      </c>
      <c r="G157" s="379">
        <f>G169+G172+G175+G178+G181+G184+G187</f>
        <v>205345</v>
      </c>
      <c r="H157" s="370">
        <f>G157/F157*100</f>
        <v>9.079577682133202</v>
      </c>
      <c r="I157" s="46"/>
    </row>
    <row r="158" spans="1:9" ht="12.75">
      <c r="A158" s="165"/>
      <c r="B158" s="194"/>
      <c r="C158" s="170"/>
      <c r="D158" s="150" t="s">
        <v>245</v>
      </c>
      <c r="E158" s="260">
        <f>E160+E161+E159</f>
        <v>677641</v>
      </c>
      <c r="F158" s="261">
        <f>F159+F160+F161</f>
        <v>310518</v>
      </c>
      <c r="G158" s="262">
        <f>G159+G160+G161</f>
        <v>25367.07</v>
      </c>
      <c r="H158" s="272">
        <f>G158/F158*100</f>
        <v>8.169275211098874</v>
      </c>
      <c r="I158" s="46"/>
    </row>
    <row r="159" spans="1:9" ht="12.75">
      <c r="A159" s="165"/>
      <c r="B159" s="194"/>
      <c r="C159" s="170"/>
      <c r="D159" s="73" t="s">
        <v>200</v>
      </c>
      <c r="E159" s="263">
        <f aca="true" t="shared" si="7" ref="E159:G160">E164</f>
        <v>12000</v>
      </c>
      <c r="F159" s="275">
        <f t="shared" si="7"/>
        <v>12000</v>
      </c>
      <c r="G159" s="276">
        <f t="shared" si="7"/>
        <v>5989.48</v>
      </c>
      <c r="H159" s="277">
        <f>G159/F159*100</f>
        <v>49.91233333333333</v>
      </c>
      <c r="I159" s="46"/>
    </row>
    <row r="160" spans="1:9" ht="12.75">
      <c r="A160" s="165"/>
      <c r="B160" s="194"/>
      <c r="C160" s="170"/>
      <c r="D160" s="73" t="s">
        <v>201</v>
      </c>
      <c r="E160" s="263">
        <f t="shared" si="7"/>
        <v>44000</v>
      </c>
      <c r="F160" s="275">
        <f t="shared" si="7"/>
        <v>44000</v>
      </c>
      <c r="G160" s="276">
        <f t="shared" si="7"/>
        <v>19377.59</v>
      </c>
      <c r="H160" s="277">
        <f>G160/F160*100</f>
        <v>44.03997727272727</v>
      </c>
      <c r="I160" s="46"/>
    </row>
    <row r="161" spans="1:9" ht="12.75">
      <c r="A161" s="165"/>
      <c r="B161" s="194"/>
      <c r="C161" s="170"/>
      <c r="D161" s="294" t="s">
        <v>203</v>
      </c>
      <c r="E161" s="263">
        <f>E168</f>
        <v>621641</v>
      </c>
      <c r="F161" s="275">
        <f>F168</f>
        <v>254518</v>
      </c>
      <c r="G161" s="276">
        <f>G168</f>
        <v>0</v>
      </c>
      <c r="H161" s="277">
        <v>0</v>
      </c>
      <c r="I161" s="46"/>
    </row>
    <row r="162" spans="1:9" ht="12.75">
      <c r="A162" s="165"/>
      <c r="B162" s="194"/>
      <c r="C162" s="170"/>
      <c r="D162" s="691"/>
      <c r="E162" s="263"/>
      <c r="F162" s="275"/>
      <c r="G162" s="276"/>
      <c r="H162" s="277"/>
      <c r="I162" s="46"/>
    </row>
    <row r="163" spans="1:9" ht="12.75">
      <c r="A163" s="165"/>
      <c r="B163" s="194"/>
      <c r="C163" s="170"/>
      <c r="D163" s="694" t="s">
        <v>389</v>
      </c>
      <c r="E163" s="718">
        <f>E164+E165</f>
        <v>56000</v>
      </c>
      <c r="F163" s="719">
        <f>F165+F164</f>
        <v>56000</v>
      </c>
      <c r="G163" s="720">
        <f>G164+G165</f>
        <v>25367.07</v>
      </c>
      <c r="H163" s="721">
        <f>G163/F163*100</f>
        <v>45.298339285714285</v>
      </c>
      <c r="I163" s="46"/>
    </row>
    <row r="164" spans="1:9" ht="12.75">
      <c r="A164" s="165"/>
      <c r="B164" s="194"/>
      <c r="C164" s="170"/>
      <c r="D164" s="73" t="s">
        <v>200</v>
      </c>
      <c r="E164" s="274">
        <v>12000</v>
      </c>
      <c r="F164" s="275">
        <v>12000</v>
      </c>
      <c r="G164" s="276">
        <v>5989.48</v>
      </c>
      <c r="H164" s="277">
        <f>G164/F164*100</f>
        <v>49.91233333333333</v>
      </c>
      <c r="I164" s="46"/>
    </row>
    <row r="165" spans="1:9" ht="12.75">
      <c r="A165" s="165"/>
      <c r="B165" s="194"/>
      <c r="C165" s="170"/>
      <c r="D165" s="73" t="s">
        <v>201</v>
      </c>
      <c r="E165" s="274">
        <v>44000</v>
      </c>
      <c r="F165" s="275">
        <v>44000</v>
      </c>
      <c r="G165" s="276">
        <v>19377.59</v>
      </c>
      <c r="H165" s="277">
        <f>G165/F165*100</f>
        <v>44.03997727272727</v>
      </c>
      <c r="I165" s="46"/>
    </row>
    <row r="166" spans="1:9" ht="12.75">
      <c r="A166" s="165"/>
      <c r="B166" s="194"/>
      <c r="C166" s="170"/>
      <c r="D166" s="74"/>
      <c r="E166" s="274"/>
      <c r="F166" s="275"/>
      <c r="G166" s="276"/>
      <c r="H166" s="277"/>
      <c r="I166" s="46"/>
    </row>
    <row r="167" spans="1:9" ht="12.75">
      <c r="A167" s="165"/>
      <c r="B167" s="194"/>
      <c r="C167" s="170"/>
      <c r="D167" s="334" t="s">
        <v>471</v>
      </c>
      <c r="E167" s="732">
        <f>E168+E169</f>
        <v>1021641</v>
      </c>
      <c r="F167" s="733">
        <f>F168+F169</f>
        <v>676509</v>
      </c>
      <c r="G167" s="734">
        <f>G168+G169</f>
        <v>64944</v>
      </c>
      <c r="H167" s="271">
        <f aca="true" t="shared" si="8" ref="H167:H187">G167/F167*100</f>
        <v>9.59987228551283</v>
      </c>
      <c r="I167" s="46"/>
    </row>
    <row r="168" spans="1:9" ht="12.75">
      <c r="A168" s="165"/>
      <c r="B168" s="194"/>
      <c r="C168" s="78"/>
      <c r="D168" s="294" t="s">
        <v>203</v>
      </c>
      <c r="E168" s="274">
        <v>621641</v>
      </c>
      <c r="F168" s="275">
        <v>254518</v>
      </c>
      <c r="G168" s="276">
        <v>0</v>
      </c>
      <c r="H168" s="277">
        <f t="shared" si="8"/>
        <v>0</v>
      </c>
      <c r="I168" s="46"/>
    </row>
    <row r="169" spans="1:9" ht="12.75">
      <c r="A169" s="165"/>
      <c r="B169" s="194"/>
      <c r="C169" s="78"/>
      <c r="D169" s="74" t="s">
        <v>172</v>
      </c>
      <c r="E169" s="274">
        <v>400000</v>
      </c>
      <c r="F169" s="275">
        <v>421991</v>
      </c>
      <c r="G169" s="276">
        <v>64944</v>
      </c>
      <c r="H169" s="277">
        <f t="shared" si="8"/>
        <v>15.38990168036759</v>
      </c>
      <c r="I169" s="46"/>
    </row>
    <row r="170" spans="1:9" ht="12.75">
      <c r="A170" s="165"/>
      <c r="B170" s="194"/>
      <c r="C170" s="78"/>
      <c r="D170" s="174"/>
      <c r="E170" s="274"/>
      <c r="F170" s="275"/>
      <c r="G170" s="276"/>
      <c r="H170" s="277"/>
      <c r="I170" s="46"/>
    </row>
    <row r="171" spans="1:9" ht="12.75">
      <c r="A171" s="165"/>
      <c r="B171" s="194"/>
      <c r="C171" s="727"/>
      <c r="D171" s="99" t="s">
        <v>428</v>
      </c>
      <c r="E171" s="732">
        <f>E172</f>
        <v>500000</v>
      </c>
      <c r="F171" s="733">
        <f>F172</f>
        <v>464993</v>
      </c>
      <c r="G171" s="734">
        <f>G172</f>
        <v>70266</v>
      </c>
      <c r="H171" s="271">
        <f t="shared" si="8"/>
        <v>15.111195222293668</v>
      </c>
      <c r="I171" s="46"/>
    </row>
    <row r="172" spans="1:9" ht="12.75">
      <c r="A172" s="165"/>
      <c r="B172" s="194"/>
      <c r="C172" s="100"/>
      <c r="D172" s="74" t="s">
        <v>172</v>
      </c>
      <c r="E172" s="274">
        <v>500000</v>
      </c>
      <c r="F172" s="275">
        <v>464993</v>
      </c>
      <c r="G172" s="276">
        <v>70266</v>
      </c>
      <c r="H172" s="277">
        <f t="shared" si="8"/>
        <v>15.111195222293668</v>
      </c>
      <c r="I172" s="46"/>
    </row>
    <row r="173" spans="1:9" ht="12.75">
      <c r="A173" s="165"/>
      <c r="B173" s="194"/>
      <c r="C173" s="102"/>
      <c r="D173" s="101"/>
      <c r="E173" s="274"/>
      <c r="F173" s="275"/>
      <c r="G173" s="276"/>
      <c r="H173" s="277"/>
      <c r="I173" s="46"/>
    </row>
    <row r="174" spans="1:9" ht="12.75">
      <c r="A174" s="165"/>
      <c r="B174" s="194"/>
      <c r="C174" s="102"/>
      <c r="D174" s="99" t="s">
        <v>472</v>
      </c>
      <c r="E174" s="732">
        <f>E175</f>
        <v>1666665</v>
      </c>
      <c r="F174" s="733">
        <f>F175</f>
        <v>804282</v>
      </c>
      <c r="G174" s="734">
        <f>G175</f>
        <v>55375</v>
      </c>
      <c r="H174" s="271">
        <f t="shared" si="8"/>
        <v>6.8850229148482756</v>
      </c>
      <c r="I174" s="46"/>
    </row>
    <row r="175" spans="1:9" ht="12.75">
      <c r="A175" s="165"/>
      <c r="B175" s="194"/>
      <c r="C175" s="100"/>
      <c r="D175" s="74" t="s">
        <v>172</v>
      </c>
      <c r="E175" s="274">
        <v>1666665</v>
      </c>
      <c r="F175" s="275">
        <v>804282</v>
      </c>
      <c r="G175" s="276">
        <v>55375</v>
      </c>
      <c r="H175" s="277">
        <f t="shared" si="8"/>
        <v>6.8850229148482756</v>
      </c>
      <c r="I175" s="46"/>
    </row>
    <row r="176" spans="1:9" ht="12.75">
      <c r="A176" s="165"/>
      <c r="B176" s="194"/>
      <c r="C176" s="100"/>
      <c r="D176" s="101"/>
      <c r="E176" s="274"/>
      <c r="F176" s="275"/>
      <c r="G176" s="276"/>
      <c r="H176" s="277"/>
      <c r="I176" s="46"/>
    </row>
    <row r="177" spans="1:9" ht="12.75">
      <c r="A177" s="165"/>
      <c r="B177" s="194"/>
      <c r="C177" s="102"/>
      <c r="D177" s="99" t="s">
        <v>430</v>
      </c>
      <c r="E177" s="732">
        <v>50000</v>
      </c>
      <c r="F177" s="733">
        <f>F178</f>
        <v>50000</v>
      </c>
      <c r="G177" s="734">
        <f>G178</f>
        <v>0</v>
      </c>
      <c r="H177" s="271">
        <f t="shared" si="8"/>
        <v>0</v>
      </c>
      <c r="I177" s="46"/>
    </row>
    <row r="178" spans="1:9" ht="12.75">
      <c r="A178" s="165"/>
      <c r="B178" s="194"/>
      <c r="C178" s="100"/>
      <c r="D178" s="74" t="s">
        <v>172</v>
      </c>
      <c r="E178" s="274">
        <v>50000</v>
      </c>
      <c r="F178" s="275">
        <v>50000</v>
      </c>
      <c r="G178" s="276">
        <v>0</v>
      </c>
      <c r="H178" s="277">
        <f t="shared" si="8"/>
        <v>0</v>
      </c>
      <c r="I178" s="46"/>
    </row>
    <row r="179" spans="1:9" ht="12.75">
      <c r="A179" s="165"/>
      <c r="B179" s="194"/>
      <c r="C179" s="100"/>
      <c r="D179" s="101"/>
      <c r="E179" s="274"/>
      <c r="F179" s="275"/>
      <c r="G179" s="276"/>
      <c r="H179" s="277"/>
      <c r="I179" s="46"/>
    </row>
    <row r="180" spans="1:9" ht="12.75">
      <c r="A180" s="165"/>
      <c r="B180" s="194"/>
      <c r="C180" s="102"/>
      <c r="D180" s="99" t="s">
        <v>325</v>
      </c>
      <c r="E180" s="296">
        <f>E181</f>
        <v>208319</v>
      </c>
      <c r="F180" s="296">
        <f>F181</f>
        <v>208319</v>
      </c>
      <c r="G180" s="735">
        <f>G181</f>
        <v>0</v>
      </c>
      <c r="H180" s="271">
        <f t="shared" si="8"/>
        <v>0</v>
      </c>
      <c r="I180" s="46"/>
    </row>
    <row r="181" spans="1:9" ht="12.75">
      <c r="A181" s="165"/>
      <c r="B181" s="194"/>
      <c r="C181" s="100"/>
      <c r="D181" s="74" t="s">
        <v>172</v>
      </c>
      <c r="E181" s="274">
        <v>208319</v>
      </c>
      <c r="F181" s="275">
        <v>208319</v>
      </c>
      <c r="G181" s="276">
        <v>0</v>
      </c>
      <c r="H181" s="277">
        <f t="shared" si="8"/>
        <v>0</v>
      </c>
      <c r="I181" s="46"/>
    </row>
    <row r="182" spans="1:9" ht="12.75">
      <c r="A182" s="165"/>
      <c r="B182" s="194"/>
      <c r="C182" s="100"/>
      <c r="D182" s="174"/>
      <c r="E182" s="274"/>
      <c r="F182" s="275"/>
      <c r="G182" s="276"/>
      <c r="H182" s="277"/>
      <c r="I182" s="46"/>
    </row>
    <row r="183" spans="1:9" ht="12.75">
      <c r="A183" s="165"/>
      <c r="B183" s="194"/>
      <c r="C183" s="100"/>
      <c r="D183" s="99" t="s">
        <v>429</v>
      </c>
      <c r="E183" s="732">
        <v>212029</v>
      </c>
      <c r="F183" s="733">
        <f>F184</f>
        <v>212029</v>
      </c>
      <c r="G183" s="734">
        <f>G184</f>
        <v>0</v>
      </c>
      <c r="H183" s="271">
        <f t="shared" si="8"/>
        <v>0</v>
      </c>
      <c r="I183" s="46"/>
    </row>
    <row r="184" spans="1:9" ht="12.75">
      <c r="A184" s="165"/>
      <c r="B184" s="194"/>
      <c r="C184" s="100"/>
      <c r="D184" s="74" t="s">
        <v>172</v>
      </c>
      <c r="E184" s="295">
        <v>212029</v>
      </c>
      <c r="F184" s="295">
        <v>212029</v>
      </c>
      <c r="G184" s="167">
        <v>0</v>
      </c>
      <c r="H184" s="277">
        <f t="shared" si="8"/>
        <v>0</v>
      </c>
      <c r="I184" s="46"/>
    </row>
    <row r="185" spans="1:9" ht="12.75">
      <c r="A185" s="165"/>
      <c r="B185" s="194"/>
      <c r="C185" s="100"/>
      <c r="D185" s="101"/>
      <c r="E185" s="274"/>
      <c r="F185" s="275"/>
      <c r="G185" s="276"/>
      <c r="H185" s="277"/>
      <c r="I185" s="46"/>
    </row>
    <row r="186" spans="1:9" ht="12.75">
      <c r="A186" s="165"/>
      <c r="B186" s="194"/>
      <c r="C186" s="102"/>
      <c r="D186" s="99" t="s">
        <v>441</v>
      </c>
      <c r="E186" s="732">
        <f>E187</f>
        <v>100000</v>
      </c>
      <c r="F186" s="733">
        <f>F187</f>
        <v>100000</v>
      </c>
      <c r="G186" s="734">
        <f>G187</f>
        <v>14760</v>
      </c>
      <c r="H186" s="271">
        <f t="shared" si="8"/>
        <v>14.760000000000002</v>
      </c>
      <c r="I186" s="46"/>
    </row>
    <row r="187" spans="1:9" ht="12.75">
      <c r="A187" s="171"/>
      <c r="B187" s="159"/>
      <c r="C187" s="100"/>
      <c r="D187" s="74" t="s">
        <v>172</v>
      </c>
      <c r="E187" s="295">
        <v>100000</v>
      </c>
      <c r="F187" s="295">
        <v>100000</v>
      </c>
      <c r="G187" s="167">
        <v>14760</v>
      </c>
      <c r="H187" s="277">
        <f t="shared" si="8"/>
        <v>14.760000000000002</v>
      </c>
      <c r="I187" s="46"/>
    </row>
    <row r="188" spans="1:9" ht="12.75">
      <c r="A188" s="108"/>
      <c r="B188" s="168"/>
      <c r="C188" s="286"/>
      <c r="D188" s="286"/>
      <c r="E188" s="333"/>
      <c r="F188" s="333"/>
      <c r="G188" s="303"/>
      <c r="H188" s="381"/>
      <c r="I188" s="46"/>
    </row>
    <row r="189" spans="1:9" ht="12.75">
      <c r="A189" s="108"/>
      <c r="B189" s="168"/>
      <c r="C189" s="286"/>
      <c r="D189" s="380"/>
      <c r="E189" s="287" t="s">
        <v>502</v>
      </c>
      <c r="F189" s="333"/>
      <c r="G189" s="303"/>
      <c r="H189" s="381"/>
      <c r="I189" s="46"/>
    </row>
    <row r="190" spans="1:9" ht="12.75">
      <c r="A190" s="108"/>
      <c r="B190" s="168"/>
      <c r="C190" s="286"/>
      <c r="D190" s="380"/>
      <c r="E190" s="333"/>
      <c r="F190" s="333"/>
      <c r="G190" s="303"/>
      <c r="H190" s="381"/>
      <c r="I190" s="46"/>
    </row>
    <row r="191" spans="1:9" ht="12.75">
      <c r="A191" s="55" t="s">
        <v>0</v>
      </c>
      <c r="B191" s="52" t="s">
        <v>1</v>
      </c>
      <c r="C191" s="335" t="s">
        <v>2</v>
      </c>
      <c r="D191" s="53" t="s">
        <v>3</v>
      </c>
      <c r="E191" s="54" t="s">
        <v>151</v>
      </c>
      <c r="F191" s="53" t="s">
        <v>153</v>
      </c>
      <c r="G191" s="55" t="s">
        <v>155</v>
      </c>
      <c r="H191" s="289" t="s">
        <v>58</v>
      </c>
      <c r="I191" s="46"/>
    </row>
    <row r="192" spans="1:9" ht="12.75">
      <c r="A192" s="60"/>
      <c r="B192" s="57"/>
      <c r="C192" s="337"/>
      <c r="D192" s="58"/>
      <c r="E192" s="57" t="s">
        <v>152</v>
      </c>
      <c r="F192" s="58" t="s">
        <v>154</v>
      </c>
      <c r="G192" s="60" t="s">
        <v>454</v>
      </c>
      <c r="H192" s="57" t="s">
        <v>170</v>
      </c>
      <c r="I192" s="46"/>
    </row>
    <row r="193" spans="1:9" ht="12.75">
      <c r="A193" s="365">
        <v>1</v>
      </c>
      <c r="B193" s="365">
        <v>2</v>
      </c>
      <c r="C193" s="61">
        <v>3</v>
      </c>
      <c r="D193" s="60">
        <v>4</v>
      </c>
      <c r="E193" s="57">
        <v>5</v>
      </c>
      <c r="F193" s="57">
        <v>6</v>
      </c>
      <c r="G193" s="60">
        <v>7</v>
      </c>
      <c r="H193" s="290">
        <v>8</v>
      </c>
      <c r="I193" s="46"/>
    </row>
    <row r="194" spans="1:55" s="1" customFormat="1" ht="12.75">
      <c r="A194" s="523">
        <v>754</v>
      </c>
      <c r="B194" s="523"/>
      <c r="C194" s="523"/>
      <c r="D194" s="558" t="s">
        <v>71</v>
      </c>
      <c r="E194" s="323"/>
      <c r="F194" s="324"/>
      <c r="G194" s="559"/>
      <c r="H194" s="322"/>
      <c r="I194" s="46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</row>
    <row r="195" spans="1:55" s="1" customFormat="1" ht="12.75">
      <c r="A195" s="536"/>
      <c r="B195" s="536"/>
      <c r="C195" s="536"/>
      <c r="D195" s="560" t="s">
        <v>72</v>
      </c>
      <c r="E195" s="542">
        <f>E196+E197</f>
        <v>3516970</v>
      </c>
      <c r="F195" s="561">
        <f>F196+F197</f>
        <v>3650285</v>
      </c>
      <c r="G195" s="562">
        <f>G196+G197</f>
        <v>1964548.16</v>
      </c>
      <c r="H195" s="555">
        <f aca="true" t="shared" si="9" ref="H195:H200">G195/F195*100</f>
        <v>53.81903495206538</v>
      </c>
      <c r="I195" s="46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</row>
    <row r="196" spans="1:55" s="1" customFormat="1" ht="12.75">
      <c r="A196" s="536"/>
      <c r="B196" s="536"/>
      <c r="C196" s="536"/>
      <c r="D196" s="528" t="s">
        <v>179</v>
      </c>
      <c r="E196" s="556">
        <f>E204</f>
        <v>0</v>
      </c>
      <c r="F196" s="556">
        <f>F204+F211+F217+F223</f>
        <v>0</v>
      </c>
      <c r="G196" s="557">
        <f>G204+G211+G217+G223</f>
        <v>0</v>
      </c>
      <c r="H196" s="530">
        <v>0</v>
      </c>
      <c r="I196" s="4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</row>
    <row r="197" spans="1:55" s="1" customFormat="1" ht="12.75">
      <c r="A197" s="536"/>
      <c r="B197" s="536"/>
      <c r="C197" s="536"/>
      <c r="D197" s="528" t="s">
        <v>269</v>
      </c>
      <c r="E197" s="556">
        <f>SUM(E198:E201)</f>
        <v>3516970</v>
      </c>
      <c r="F197" s="556">
        <f>SUM(F198:F201)</f>
        <v>3650285</v>
      </c>
      <c r="G197" s="557">
        <f>SUM(G198:G201)</f>
        <v>1964548.16</v>
      </c>
      <c r="H197" s="530">
        <f t="shared" si="9"/>
        <v>53.81903495206538</v>
      </c>
      <c r="I197" s="46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</row>
    <row r="198" spans="1:55" s="1" customFormat="1" ht="12.75">
      <c r="A198" s="536"/>
      <c r="B198" s="536"/>
      <c r="C198" s="536"/>
      <c r="D198" s="528" t="s">
        <v>200</v>
      </c>
      <c r="E198" s="556">
        <f aca="true" t="shared" si="10" ref="E198:G200">E213+E219</f>
        <v>3048079</v>
      </c>
      <c r="F198" s="556">
        <f t="shared" si="10"/>
        <v>3181394</v>
      </c>
      <c r="G198" s="557">
        <f t="shared" si="10"/>
        <v>1719807.66</v>
      </c>
      <c r="H198" s="530">
        <f t="shared" si="9"/>
        <v>54.058304629982956</v>
      </c>
      <c r="I198" s="46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</row>
    <row r="199" spans="1:55" s="1" customFormat="1" ht="12.75">
      <c r="A199" s="536"/>
      <c r="B199" s="536"/>
      <c r="C199" s="536"/>
      <c r="D199" s="528" t="s">
        <v>201</v>
      </c>
      <c r="E199" s="556">
        <f>E214+E220</f>
        <v>287891</v>
      </c>
      <c r="F199" s="556">
        <f>F214+F220+F226</f>
        <v>287891</v>
      </c>
      <c r="G199" s="557">
        <f t="shared" si="10"/>
        <v>157154.56</v>
      </c>
      <c r="H199" s="530">
        <f t="shared" si="9"/>
        <v>54.58821567885067</v>
      </c>
      <c r="I199" s="46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</row>
    <row r="200" spans="1:55" s="1" customFormat="1" ht="12.75">
      <c r="A200" s="536"/>
      <c r="B200" s="536"/>
      <c r="C200" s="536"/>
      <c r="D200" s="528" t="s">
        <v>202</v>
      </c>
      <c r="E200" s="556">
        <f t="shared" si="10"/>
        <v>181000</v>
      </c>
      <c r="F200" s="556">
        <f t="shared" si="10"/>
        <v>181000</v>
      </c>
      <c r="G200" s="557">
        <f t="shared" si="10"/>
        <v>87585.94</v>
      </c>
      <c r="H200" s="530">
        <f t="shared" si="9"/>
        <v>48.39002209944751</v>
      </c>
      <c r="I200" s="46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</row>
    <row r="201" spans="1:55" s="1" customFormat="1" ht="12.75">
      <c r="A201" s="536"/>
      <c r="B201" s="540"/>
      <c r="C201" s="540"/>
      <c r="D201" s="528" t="s">
        <v>208</v>
      </c>
      <c r="E201" s="563">
        <v>0</v>
      </c>
      <c r="F201" s="563">
        <v>0</v>
      </c>
      <c r="G201" s="548">
        <v>0</v>
      </c>
      <c r="H201" s="530">
        <v>0</v>
      </c>
      <c r="I201" s="46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</row>
    <row r="202" spans="1:55" s="1" customFormat="1" ht="12.75">
      <c r="A202" s="186"/>
      <c r="B202" s="187">
        <v>75405</v>
      </c>
      <c r="C202" s="193"/>
      <c r="D202" s="193" t="s">
        <v>311</v>
      </c>
      <c r="E202" s="382">
        <f>E203+E204</f>
        <v>0</v>
      </c>
      <c r="F202" s="382">
        <f>F204+F205</f>
        <v>0</v>
      </c>
      <c r="G202" s="383">
        <f>G204+G205</f>
        <v>0</v>
      </c>
      <c r="H202" s="156">
        <v>0</v>
      </c>
      <c r="I202" s="46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</row>
    <row r="203" spans="1:55" s="1" customFormat="1" ht="12.75">
      <c r="A203" s="189"/>
      <c r="B203" s="176"/>
      <c r="C203" s="193"/>
      <c r="D203" s="384" t="s">
        <v>312</v>
      </c>
      <c r="E203" s="385">
        <v>0</v>
      </c>
      <c r="F203" s="385">
        <v>0</v>
      </c>
      <c r="G203" s="386">
        <v>0</v>
      </c>
      <c r="H203" s="387">
        <v>0</v>
      </c>
      <c r="I203" s="46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</row>
    <row r="204" spans="1:55" s="1" customFormat="1" ht="12.75">
      <c r="A204" s="189"/>
      <c r="B204" s="176"/>
      <c r="C204" s="193"/>
      <c r="D204" s="342" t="s">
        <v>179</v>
      </c>
      <c r="E204" s="722">
        <v>0</v>
      </c>
      <c r="F204" s="722">
        <v>0</v>
      </c>
      <c r="G204" s="723">
        <v>0</v>
      </c>
      <c r="H204" s="400">
        <v>0</v>
      </c>
      <c r="I204" s="46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</row>
    <row r="205" spans="1:55" s="1" customFormat="1" ht="12.75">
      <c r="A205" s="189"/>
      <c r="B205" s="176"/>
      <c r="C205" s="193"/>
      <c r="D205" s="150" t="s">
        <v>245</v>
      </c>
      <c r="E205" s="382">
        <v>0</v>
      </c>
      <c r="F205" s="382">
        <v>0</v>
      </c>
      <c r="G205" s="383">
        <v>0</v>
      </c>
      <c r="H205" s="156">
        <v>0</v>
      </c>
      <c r="I205" s="46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</row>
    <row r="206" spans="1:55" s="1" customFormat="1" ht="12.75">
      <c r="A206" s="189"/>
      <c r="B206" s="176"/>
      <c r="C206" s="193"/>
      <c r="D206" s="73" t="s">
        <v>200</v>
      </c>
      <c r="E206" s="388">
        <v>0</v>
      </c>
      <c r="F206" s="388">
        <v>0</v>
      </c>
      <c r="G206" s="389">
        <v>0</v>
      </c>
      <c r="H206" s="390">
        <v>0</v>
      </c>
      <c r="I206" s="4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</row>
    <row r="207" spans="1:55" s="1" customFormat="1" ht="12.75">
      <c r="A207" s="189"/>
      <c r="B207" s="176"/>
      <c r="C207" s="193"/>
      <c r="D207" s="73" t="s">
        <v>201</v>
      </c>
      <c r="E207" s="388">
        <v>0</v>
      </c>
      <c r="F207" s="388">
        <v>0</v>
      </c>
      <c r="G207" s="389">
        <v>0</v>
      </c>
      <c r="H207" s="390">
        <v>0</v>
      </c>
      <c r="I207" s="46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</row>
    <row r="208" spans="1:55" s="1" customFormat="1" ht="12.75">
      <c r="A208" s="189"/>
      <c r="B208" s="193"/>
      <c r="C208" s="193"/>
      <c r="D208" s="73" t="s">
        <v>202</v>
      </c>
      <c r="E208" s="388">
        <v>0</v>
      </c>
      <c r="F208" s="388">
        <v>0</v>
      </c>
      <c r="G208" s="389">
        <v>0</v>
      </c>
      <c r="H208" s="390">
        <v>0</v>
      </c>
      <c r="I208" s="46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</row>
    <row r="209" spans="1:9" s="5" customFormat="1" ht="13.5">
      <c r="A209" s="169"/>
      <c r="B209" s="194">
        <v>75411</v>
      </c>
      <c r="C209" s="391"/>
      <c r="D209" s="81" t="s">
        <v>96</v>
      </c>
      <c r="E209" s="392">
        <f>SUM(E213:E215)</f>
        <v>3504000</v>
      </c>
      <c r="F209" s="392">
        <f>F211+F212</f>
        <v>3637315</v>
      </c>
      <c r="G209" s="393">
        <f>G211+G212</f>
        <v>1961479.1099999999</v>
      </c>
      <c r="H209" s="156">
        <f>G209/F209*100</f>
        <v>53.92656698691205</v>
      </c>
      <c r="I209" s="377"/>
    </row>
    <row r="210" spans="1:9" s="6" customFormat="1" ht="12.75">
      <c r="A210" s="219"/>
      <c r="B210" s="375"/>
      <c r="C210" s="183"/>
      <c r="D210" s="363" t="s">
        <v>73</v>
      </c>
      <c r="E210" s="300"/>
      <c r="F210" s="300"/>
      <c r="G210" s="394"/>
      <c r="H210" s="387"/>
      <c r="I210" s="395"/>
    </row>
    <row r="211" spans="1:9" s="6" customFormat="1" ht="12.75">
      <c r="A211" s="219"/>
      <c r="B211" s="375"/>
      <c r="C211" s="183"/>
      <c r="D211" s="342" t="s">
        <v>179</v>
      </c>
      <c r="E211" s="396">
        <v>0</v>
      </c>
      <c r="F211" s="396">
        <v>0</v>
      </c>
      <c r="G211" s="397">
        <v>0</v>
      </c>
      <c r="H211" s="398">
        <v>0</v>
      </c>
      <c r="I211" s="395"/>
    </row>
    <row r="212" spans="1:9" s="6" customFormat="1" ht="12.75">
      <c r="A212" s="219"/>
      <c r="B212" s="375"/>
      <c r="C212" s="183"/>
      <c r="D212" s="150" t="s">
        <v>245</v>
      </c>
      <c r="E212" s="339">
        <f>SUM(E213:E215)</f>
        <v>3504000</v>
      </c>
      <c r="F212" s="339">
        <f>SUM(F213:F215)</f>
        <v>3637315</v>
      </c>
      <c r="G212" s="402">
        <f>SUM(G213:G215)</f>
        <v>1961479.1099999999</v>
      </c>
      <c r="H212" s="156">
        <f>G212/F212*100</f>
        <v>53.92656698691205</v>
      </c>
      <c r="I212" s="395"/>
    </row>
    <row r="213" spans="1:9" ht="12.75">
      <c r="A213" s="165"/>
      <c r="B213" s="181"/>
      <c r="C213" s="116"/>
      <c r="D213" s="73" t="s">
        <v>200</v>
      </c>
      <c r="E213" s="284">
        <v>3048079</v>
      </c>
      <c r="F213" s="284">
        <v>3181394</v>
      </c>
      <c r="G213" s="401">
        <v>1719807.66</v>
      </c>
      <c r="H213" s="390">
        <f>G213/F213*100</f>
        <v>54.058304629982956</v>
      </c>
      <c r="I213" s="46"/>
    </row>
    <row r="214" spans="1:9" ht="12.75">
      <c r="A214" s="165"/>
      <c r="B214" s="181"/>
      <c r="C214" s="116"/>
      <c r="D214" s="73" t="s">
        <v>201</v>
      </c>
      <c r="E214" s="284">
        <v>274921</v>
      </c>
      <c r="F214" s="284">
        <v>274921</v>
      </c>
      <c r="G214" s="401">
        <v>154085.51</v>
      </c>
      <c r="H214" s="390">
        <f>G214/F214*100</f>
        <v>56.04719537612623</v>
      </c>
      <c r="I214" s="46"/>
    </row>
    <row r="215" spans="1:9" ht="12.75">
      <c r="A215" s="165"/>
      <c r="B215" s="181"/>
      <c r="C215" s="116"/>
      <c r="D215" s="73" t="s">
        <v>202</v>
      </c>
      <c r="E215" s="284">
        <v>181000</v>
      </c>
      <c r="F215" s="284">
        <v>181000</v>
      </c>
      <c r="G215" s="401">
        <v>87585.94</v>
      </c>
      <c r="H215" s="390">
        <f>G215/F215*100</f>
        <v>48.39002209944751</v>
      </c>
      <c r="I215" s="46"/>
    </row>
    <row r="216" spans="1:9" s="5" customFormat="1" ht="13.5">
      <c r="A216" s="169"/>
      <c r="B216" s="140">
        <v>75421</v>
      </c>
      <c r="C216" s="115"/>
      <c r="D216" s="67" t="s">
        <v>149</v>
      </c>
      <c r="E216" s="339">
        <f>E217+E218</f>
        <v>12970</v>
      </c>
      <c r="F216" s="339">
        <f>F217+F218</f>
        <v>12970</v>
      </c>
      <c r="G216" s="402">
        <f>G217+G218</f>
        <v>3069.05</v>
      </c>
      <c r="H216" s="400">
        <f>G216/F216*100</f>
        <v>23.662683114880494</v>
      </c>
      <c r="I216" s="377"/>
    </row>
    <row r="217" spans="1:9" s="5" customFormat="1" ht="13.5">
      <c r="A217" s="169"/>
      <c r="B217" s="194"/>
      <c r="C217" s="115"/>
      <c r="D217" s="342" t="s">
        <v>179</v>
      </c>
      <c r="E217" s="347">
        <v>0</v>
      </c>
      <c r="F217" s="347">
        <v>0</v>
      </c>
      <c r="G217" s="399">
        <v>0</v>
      </c>
      <c r="H217" s="77">
        <v>0</v>
      </c>
      <c r="I217" s="377"/>
    </row>
    <row r="218" spans="1:9" s="5" customFormat="1" ht="13.5">
      <c r="A218" s="169"/>
      <c r="B218" s="194"/>
      <c r="C218" s="115"/>
      <c r="D218" s="150" t="s">
        <v>245</v>
      </c>
      <c r="E218" s="339">
        <f>SUM(E219:E221)</f>
        <v>12970</v>
      </c>
      <c r="F218" s="339">
        <f>SUM(F219:F221)</f>
        <v>12970</v>
      </c>
      <c r="G218" s="402">
        <f>SUM(G219:G221)</f>
        <v>3069.05</v>
      </c>
      <c r="H218" s="71">
        <f>G218/F218*100</f>
        <v>23.662683114880494</v>
      </c>
      <c r="I218" s="377"/>
    </row>
    <row r="219" spans="1:9" s="5" customFormat="1" ht="13.5">
      <c r="A219" s="169"/>
      <c r="B219" s="194"/>
      <c r="C219" s="115"/>
      <c r="D219" s="73" t="s">
        <v>200</v>
      </c>
      <c r="E219" s="367">
        <v>0</v>
      </c>
      <c r="F219" s="367">
        <v>0</v>
      </c>
      <c r="G219" s="403">
        <v>0</v>
      </c>
      <c r="H219" s="126">
        <v>0</v>
      </c>
      <c r="I219" s="377"/>
    </row>
    <row r="220" spans="1:9" ht="12.75">
      <c r="A220" s="165"/>
      <c r="B220" s="181"/>
      <c r="C220" s="116"/>
      <c r="D220" s="73" t="s">
        <v>201</v>
      </c>
      <c r="E220" s="284">
        <v>12970</v>
      </c>
      <c r="F220" s="284">
        <v>12970</v>
      </c>
      <c r="G220" s="401">
        <v>3069.05</v>
      </c>
      <c r="H220" s="266">
        <f>G220/F220*100</f>
        <v>23.662683114880494</v>
      </c>
      <c r="I220" s="46"/>
    </row>
    <row r="221" spans="1:9" ht="12.75">
      <c r="A221" s="165"/>
      <c r="B221" s="184"/>
      <c r="C221" s="116"/>
      <c r="D221" s="73" t="s">
        <v>202</v>
      </c>
      <c r="E221" s="284">
        <v>0</v>
      </c>
      <c r="F221" s="284">
        <v>0</v>
      </c>
      <c r="G221" s="401">
        <v>0</v>
      </c>
      <c r="H221" s="266">
        <v>0</v>
      </c>
      <c r="I221" s="46"/>
    </row>
    <row r="222" spans="1:9" ht="12.75">
      <c r="A222" s="165"/>
      <c r="B222" s="194">
        <v>75495</v>
      </c>
      <c r="C222" s="115"/>
      <c r="D222" s="67" t="s">
        <v>138</v>
      </c>
      <c r="E222" s="339">
        <v>0</v>
      </c>
      <c r="F222" s="339">
        <v>0</v>
      </c>
      <c r="G222" s="402">
        <v>0</v>
      </c>
      <c r="H222" s="272">
        <v>0</v>
      </c>
      <c r="I222" s="46"/>
    </row>
    <row r="223" spans="1:9" ht="12.75">
      <c r="A223" s="165"/>
      <c r="B223" s="181"/>
      <c r="C223" s="116"/>
      <c r="D223" s="342" t="s">
        <v>179</v>
      </c>
      <c r="E223" s="347">
        <v>0</v>
      </c>
      <c r="F223" s="347">
        <v>0</v>
      </c>
      <c r="G223" s="399">
        <v>0</v>
      </c>
      <c r="H223" s="370">
        <v>0</v>
      </c>
      <c r="I223" s="46"/>
    </row>
    <row r="224" spans="1:9" ht="12.75">
      <c r="A224" s="165"/>
      <c r="B224" s="181"/>
      <c r="C224" s="116"/>
      <c r="D224" s="150" t="s">
        <v>245</v>
      </c>
      <c r="E224" s="339">
        <v>0</v>
      </c>
      <c r="F224" s="339">
        <v>0</v>
      </c>
      <c r="G224" s="402">
        <v>0</v>
      </c>
      <c r="H224" s="272">
        <v>0</v>
      </c>
      <c r="I224" s="46"/>
    </row>
    <row r="225" spans="1:9" ht="12.75">
      <c r="A225" s="165"/>
      <c r="B225" s="181"/>
      <c r="C225" s="116"/>
      <c r="D225" s="73" t="s">
        <v>200</v>
      </c>
      <c r="E225" s="284">
        <v>0</v>
      </c>
      <c r="F225" s="284">
        <v>0</v>
      </c>
      <c r="G225" s="401">
        <v>0</v>
      </c>
      <c r="H225" s="266">
        <v>0</v>
      </c>
      <c r="I225" s="46"/>
    </row>
    <row r="226" spans="1:9" ht="12.75">
      <c r="A226" s="165"/>
      <c r="B226" s="181"/>
      <c r="C226" s="116"/>
      <c r="D226" s="73" t="s">
        <v>201</v>
      </c>
      <c r="E226" s="284">
        <v>0</v>
      </c>
      <c r="F226" s="284">
        <v>0</v>
      </c>
      <c r="G226" s="401">
        <v>0</v>
      </c>
      <c r="H226" s="266">
        <v>0</v>
      </c>
      <c r="I226" s="46"/>
    </row>
    <row r="227" spans="1:9" ht="12.75">
      <c r="A227" s="165"/>
      <c r="B227" s="181"/>
      <c r="C227" s="132"/>
      <c r="D227" s="73" t="s">
        <v>202</v>
      </c>
      <c r="E227" s="284">
        <v>0</v>
      </c>
      <c r="F227" s="284">
        <v>0</v>
      </c>
      <c r="G227" s="401">
        <v>0</v>
      </c>
      <c r="H227" s="266">
        <v>0</v>
      </c>
      <c r="I227" s="46"/>
    </row>
    <row r="228" spans="1:9" ht="12.75">
      <c r="A228" s="308">
        <v>755</v>
      </c>
      <c r="B228" s="308"/>
      <c r="C228" s="521"/>
      <c r="D228" s="521" t="s">
        <v>390</v>
      </c>
      <c r="E228" s="327">
        <f>E229</f>
        <v>125208</v>
      </c>
      <c r="F228" s="327">
        <f>F229</f>
        <v>125208</v>
      </c>
      <c r="G228" s="535">
        <f>G229</f>
        <v>62603.58</v>
      </c>
      <c r="H228" s="325">
        <f>G228/F228*100</f>
        <v>49.9996645581752</v>
      </c>
      <c r="I228" s="46"/>
    </row>
    <row r="229" spans="1:9" ht="12.75">
      <c r="A229" s="178"/>
      <c r="B229" s="700">
        <v>75515</v>
      </c>
      <c r="C229" s="176"/>
      <c r="D229" s="168" t="s">
        <v>384</v>
      </c>
      <c r="E229" s="339">
        <f>E230+E231</f>
        <v>125208</v>
      </c>
      <c r="F229" s="339">
        <f>F230+F231</f>
        <v>125208</v>
      </c>
      <c r="G229" s="402">
        <f>G230+G231</f>
        <v>62603.58</v>
      </c>
      <c r="H229" s="272">
        <f>G229/F229*100</f>
        <v>49.9996645581752</v>
      </c>
      <c r="I229" s="46"/>
    </row>
    <row r="230" spans="1:9" ht="12.75">
      <c r="A230" s="229"/>
      <c r="B230" s="194"/>
      <c r="C230" s="115"/>
      <c r="D230" s="342" t="s">
        <v>179</v>
      </c>
      <c r="E230" s="347">
        <v>0</v>
      </c>
      <c r="F230" s="347">
        <v>0</v>
      </c>
      <c r="G230" s="399">
        <v>0</v>
      </c>
      <c r="H230" s="370">
        <v>0</v>
      </c>
      <c r="I230" s="46"/>
    </row>
    <row r="231" spans="1:9" ht="12.75">
      <c r="A231" s="229"/>
      <c r="B231" s="194"/>
      <c r="C231" s="115"/>
      <c r="D231" s="150" t="s">
        <v>245</v>
      </c>
      <c r="E231" s="339">
        <f>E233</f>
        <v>125208</v>
      </c>
      <c r="F231" s="339">
        <f>F233</f>
        <v>125208</v>
      </c>
      <c r="G231" s="402">
        <f>G233</f>
        <v>62603.58</v>
      </c>
      <c r="H231" s="272">
        <f>G231/F231*100</f>
        <v>49.9996645581752</v>
      </c>
      <c r="I231" s="46"/>
    </row>
    <row r="232" spans="1:9" ht="12.75">
      <c r="A232" s="165"/>
      <c r="B232" s="181"/>
      <c r="C232" s="116"/>
      <c r="D232" s="73" t="s">
        <v>200</v>
      </c>
      <c r="E232" s="284">
        <v>0</v>
      </c>
      <c r="F232" s="284">
        <v>0</v>
      </c>
      <c r="G232" s="401">
        <v>0</v>
      </c>
      <c r="H232" s="266">
        <v>0</v>
      </c>
      <c r="I232" s="46"/>
    </row>
    <row r="233" spans="1:9" ht="12.75">
      <c r="A233" s="165"/>
      <c r="B233" s="181"/>
      <c r="C233" s="116"/>
      <c r="D233" s="73" t="s">
        <v>201</v>
      </c>
      <c r="E233" s="284">
        <v>125208</v>
      </c>
      <c r="F233" s="284">
        <v>125208</v>
      </c>
      <c r="G233" s="401">
        <v>62603.58</v>
      </c>
      <c r="H233" s="266">
        <f>G233/F233*100</f>
        <v>49.9996645581752</v>
      </c>
      <c r="I233" s="46"/>
    </row>
    <row r="234" spans="1:9" ht="12.75">
      <c r="A234" s="165"/>
      <c r="B234" s="181"/>
      <c r="C234" s="116"/>
      <c r="D234" s="73" t="s">
        <v>202</v>
      </c>
      <c r="E234" s="284">
        <v>0</v>
      </c>
      <c r="F234" s="284">
        <v>0</v>
      </c>
      <c r="G234" s="401">
        <v>0</v>
      </c>
      <c r="H234" s="266">
        <v>0</v>
      </c>
      <c r="I234" s="46"/>
    </row>
    <row r="235" spans="1:9" s="4" customFormat="1" ht="12.75">
      <c r="A235" s="521">
        <v>757</v>
      </c>
      <c r="B235" s="521"/>
      <c r="C235" s="521"/>
      <c r="D235" s="521" t="s">
        <v>74</v>
      </c>
      <c r="E235" s="327">
        <f>E236+E238</f>
        <v>450000</v>
      </c>
      <c r="F235" s="327">
        <f>F236+F238</f>
        <v>450000</v>
      </c>
      <c r="G235" s="535">
        <f>G236</f>
        <v>97057.86</v>
      </c>
      <c r="H235" s="313">
        <f>G235/F235*100</f>
        <v>21.568413333333332</v>
      </c>
      <c r="I235" s="244"/>
    </row>
    <row r="236" spans="1:9" s="5" customFormat="1" ht="13.5">
      <c r="A236" s="163"/>
      <c r="B236" s="140">
        <v>75702</v>
      </c>
      <c r="C236" s="67"/>
      <c r="D236" s="67" t="s">
        <v>75</v>
      </c>
      <c r="E236" s="339">
        <f>E237</f>
        <v>450000</v>
      </c>
      <c r="F236" s="339">
        <f>F237</f>
        <v>450000</v>
      </c>
      <c r="G236" s="402">
        <f>G237</f>
        <v>97057.86</v>
      </c>
      <c r="H236" s="71">
        <f>G236/F236*100</f>
        <v>21.568413333333332</v>
      </c>
      <c r="I236" s="377"/>
    </row>
    <row r="237" spans="1:9" ht="12.75">
      <c r="A237" s="165"/>
      <c r="B237" s="184"/>
      <c r="C237" s="73"/>
      <c r="D237" s="73" t="s">
        <v>207</v>
      </c>
      <c r="E237" s="284">
        <v>450000</v>
      </c>
      <c r="F237" s="284">
        <v>450000</v>
      </c>
      <c r="G237" s="401">
        <v>97057.86</v>
      </c>
      <c r="H237" s="266">
        <f>G237/F237*100</f>
        <v>21.568413333333332</v>
      </c>
      <c r="I237" s="46"/>
    </row>
    <row r="238" spans="1:9" ht="12.75">
      <c r="A238" s="165"/>
      <c r="B238" s="404">
        <v>75704</v>
      </c>
      <c r="C238" s="67"/>
      <c r="D238" s="67" t="s">
        <v>296</v>
      </c>
      <c r="E238" s="339">
        <f>E239</f>
        <v>0</v>
      </c>
      <c r="F238" s="339">
        <f>F239</f>
        <v>0</v>
      </c>
      <c r="G238" s="402">
        <v>0</v>
      </c>
      <c r="H238" s="272">
        <v>0</v>
      </c>
      <c r="I238" s="46"/>
    </row>
    <row r="239" spans="1:9" ht="12.75">
      <c r="A239" s="171"/>
      <c r="B239" s="47"/>
      <c r="C239" s="73">
        <v>8020</v>
      </c>
      <c r="D239" s="192" t="s">
        <v>246</v>
      </c>
      <c r="E239" s="284">
        <v>0</v>
      </c>
      <c r="F239" s="284">
        <v>0</v>
      </c>
      <c r="G239" s="401">
        <v>0</v>
      </c>
      <c r="H239" s="266">
        <v>0</v>
      </c>
      <c r="I239" s="46"/>
    </row>
    <row r="240" spans="1:9" s="4" customFormat="1" ht="12.75">
      <c r="A240" s="521">
        <v>758</v>
      </c>
      <c r="B240" s="564"/>
      <c r="C240" s="521"/>
      <c r="D240" s="521" t="s">
        <v>33</v>
      </c>
      <c r="E240" s="327">
        <f>E241</f>
        <v>312786</v>
      </c>
      <c r="F240" s="327">
        <f>F241</f>
        <v>312786</v>
      </c>
      <c r="G240" s="535">
        <v>0</v>
      </c>
      <c r="H240" s="313">
        <f>G240/F240*100</f>
        <v>0</v>
      </c>
      <c r="I240" s="244"/>
    </row>
    <row r="241" spans="1:9" s="5" customFormat="1" ht="13.5">
      <c r="A241" s="163"/>
      <c r="B241" s="170">
        <v>75818</v>
      </c>
      <c r="C241" s="67"/>
      <c r="D241" s="67" t="s">
        <v>76</v>
      </c>
      <c r="E241" s="339">
        <f>E242+E243</f>
        <v>312786</v>
      </c>
      <c r="F241" s="339">
        <f>F242+F243</f>
        <v>312786</v>
      </c>
      <c r="G241" s="402">
        <v>0</v>
      </c>
      <c r="H241" s="71">
        <f>G241/F241*100</f>
        <v>0</v>
      </c>
      <c r="I241" s="377"/>
    </row>
    <row r="242" spans="1:9" ht="12.75">
      <c r="A242" s="165"/>
      <c r="B242" s="165"/>
      <c r="C242" s="73">
        <v>4810</v>
      </c>
      <c r="D242" s="73" t="s">
        <v>77</v>
      </c>
      <c r="E242" s="284">
        <v>203786</v>
      </c>
      <c r="F242" s="284">
        <v>203786</v>
      </c>
      <c r="G242" s="401">
        <v>0</v>
      </c>
      <c r="H242" s="266">
        <v>0</v>
      </c>
      <c r="I242" s="46"/>
    </row>
    <row r="243" spans="1:9" ht="12.75">
      <c r="A243" s="174"/>
      <c r="B243" s="171"/>
      <c r="C243" s="73"/>
      <c r="D243" s="73" t="s">
        <v>180</v>
      </c>
      <c r="E243" s="284">
        <v>109000</v>
      </c>
      <c r="F243" s="284">
        <v>109000</v>
      </c>
      <c r="G243" s="401">
        <v>0</v>
      </c>
      <c r="H243" s="266">
        <v>0</v>
      </c>
      <c r="I243" s="46"/>
    </row>
    <row r="244" spans="1:9" ht="12.75">
      <c r="A244" s="108"/>
      <c r="B244" s="108"/>
      <c r="C244" s="108"/>
      <c r="D244" s="108"/>
      <c r="E244" s="287"/>
      <c r="F244" s="287"/>
      <c r="G244" s="405"/>
      <c r="H244" s="288"/>
      <c r="I244" s="46"/>
    </row>
    <row r="245" spans="1:9" ht="12.75">
      <c r="A245" s="108"/>
      <c r="B245" s="108"/>
      <c r="C245" s="108"/>
      <c r="D245" s="108"/>
      <c r="E245" s="287"/>
      <c r="F245" s="287"/>
      <c r="G245" s="405"/>
      <c r="H245" s="288"/>
      <c r="I245" s="46"/>
    </row>
    <row r="246" spans="1:9" ht="12.75">
      <c r="A246" s="108"/>
      <c r="B246" s="108"/>
      <c r="C246" s="108"/>
      <c r="D246" s="108"/>
      <c r="E246" s="287"/>
      <c r="F246" s="287"/>
      <c r="G246" s="405"/>
      <c r="H246" s="288"/>
      <c r="I246" s="46"/>
    </row>
    <row r="247" spans="1:9" ht="12.75">
      <c r="A247" s="108"/>
      <c r="B247" s="108"/>
      <c r="C247" s="108"/>
      <c r="D247" s="108"/>
      <c r="E247" s="287"/>
      <c r="F247" s="287"/>
      <c r="G247" s="405"/>
      <c r="H247" s="288"/>
      <c r="I247" s="46"/>
    </row>
    <row r="248" spans="1:9" ht="12.75">
      <c r="A248" s="108"/>
      <c r="B248" s="108"/>
      <c r="C248" s="108"/>
      <c r="D248" s="108"/>
      <c r="E248" s="287"/>
      <c r="F248" s="287"/>
      <c r="G248" s="405"/>
      <c r="H248" s="288"/>
      <c r="I248" s="46"/>
    </row>
    <row r="249" spans="1:9" ht="12.75">
      <c r="A249" s="108"/>
      <c r="B249" s="108"/>
      <c r="C249" s="108"/>
      <c r="D249" s="108"/>
      <c r="E249" s="287"/>
      <c r="F249" s="287"/>
      <c r="G249" s="405"/>
      <c r="H249" s="288"/>
      <c r="I249" s="46"/>
    </row>
    <row r="250" spans="1:9" ht="12.75">
      <c r="A250" s="108"/>
      <c r="B250" s="108"/>
      <c r="C250" s="108"/>
      <c r="D250" s="108"/>
      <c r="E250" s="287"/>
      <c r="F250" s="287"/>
      <c r="G250" s="405"/>
      <c r="H250" s="288"/>
      <c r="I250" s="46"/>
    </row>
    <row r="251" spans="1:9" ht="12.75">
      <c r="A251" s="108"/>
      <c r="B251" s="108"/>
      <c r="C251" s="108"/>
      <c r="D251" s="108"/>
      <c r="E251" s="287"/>
      <c r="F251" s="287"/>
      <c r="G251" s="405"/>
      <c r="H251" s="288"/>
      <c r="I251" s="46"/>
    </row>
    <row r="252" spans="1:9" ht="12.75">
      <c r="A252" s="108"/>
      <c r="B252" s="108"/>
      <c r="C252" s="108"/>
      <c r="D252" s="108"/>
      <c r="E252" s="287" t="s">
        <v>397</v>
      </c>
      <c r="F252" s="287"/>
      <c r="G252" s="405"/>
      <c r="H252" s="288"/>
      <c r="I252" s="46"/>
    </row>
    <row r="253" spans="1:9" ht="12.75">
      <c r="A253" s="108"/>
      <c r="B253" s="108"/>
      <c r="C253" s="108"/>
      <c r="D253" s="108"/>
      <c r="E253" s="287"/>
      <c r="F253" s="287"/>
      <c r="G253" s="405"/>
      <c r="H253" s="288"/>
      <c r="I253" s="46"/>
    </row>
    <row r="254" spans="1:9" ht="12.75">
      <c r="A254" s="55" t="s">
        <v>0</v>
      </c>
      <c r="B254" s="52" t="s">
        <v>1</v>
      </c>
      <c r="C254" s="335" t="s">
        <v>2</v>
      </c>
      <c r="D254" s="53" t="s">
        <v>3</v>
      </c>
      <c r="E254" s="54" t="s">
        <v>151</v>
      </c>
      <c r="F254" s="53" t="s">
        <v>153</v>
      </c>
      <c r="G254" s="55" t="s">
        <v>155</v>
      </c>
      <c r="H254" s="289" t="s">
        <v>58</v>
      </c>
      <c r="I254" s="46"/>
    </row>
    <row r="255" spans="1:9" ht="12.75">
      <c r="A255" s="60"/>
      <c r="B255" s="57"/>
      <c r="C255" s="337"/>
      <c r="D255" s="58"/>
      <c r="E255" s="57" t="s">
        <v>152</v>
      </c>
      <c r="F255" s="58" t="s">
        <v>154</v>
      </c>
      <c r="G255" s="60" t="s">
        <v>454</v>
      </c>
      <c r="H255" s="57" t="s">
        <v>170</v>
      </c>
      <c r="I255" s="46"/>
    </row>
    <row r="256" spans="1:9" ht="12.75">
      <c r="A256" s="52">
        <v>1</v>
      </c>
      <c r="B256" s="365">
        <v>2</v>
      </c>
      <c r="C256" s="365">
        <v>3</v>
      </c>
      <c r="D256" s="60">
        <v>4</v>
      </c>
      <c r="E256" s="57">
        <v>5</v>
      </c>
      <c r="F256" s="57">
        <v>6</v>
      </c>
      <c r="G256" s="60">
        <v>7</v>
      </c>
      <c r="H256" s="290">
        <v>8</v>
      </c>
      <c r="I256" s="46"/>
    </row>
    <row r="257" spans="1:10" ht="12.75">
      <c r="A257" s="522">
        <v>801</v>
      </c>
      <c r="B257" s="522"/>
      <c r="C257" s="523"/>
      <c r="D257" s="524" t="s">
        <v>36</v>
      </c>
      <c r="E257" s="327">
        <f>E258+E259</f>
        <v>14963847</v>
      </c>
      <c r="F257" s="327">
        <f>F258+F259</f>
        <v>15668679</v>
      </c>
      <c r="G257" s="535">
        <f>G258+G259</f>
        <v>8645323.39</v>
      </c>
      <c r="H257" s="313">
        <f>G257/F257*100</f>
        <v>55.17582809629326</v>
      </c>
      <c r="I257" s="51"/>
      <c r="J257" s="44"/>
    </row>
    <row r="258" spans="1:9" ht="12.75">
      <c r="A258" s="549"/>
      <c r="B258" s="549"/>
      <c r="C258" s="536"/>
      <c r="D258" s="528" t="s">
        <v>179</v>
      </c>
      <c r="E258" s="537">
        <f>E266+E282+E291+E321+E349+E386</f>
        <v>20000</v>
      </c>
      <c r="F258" s="565">
        <f>F282+F291+F321+F266+F349+F386+F356</f>
        <v>20000</v>
      </c>
      <c r="G258" s="538">
        <f>G266+G282+G291+G321+G349+G386+G356</f>
        <v>0</v>
      </c>
      <c r="H258" s="531">
        <f>G258/F258*100</f>
        <v>0</v>
      </c>
      <c r="I258" s="46"/>
    </row>
    <row r="259" spans="1:9" ht="12.75">
      <c r="A259" s="549"/>
      <c r="B259" s="549"/>
      <c r="C259" s="536"/>
      <c r="D259" s="528" t="s">
        <v>269</v>
      </c>
      <c r="E259" s="537">
        <f>SUM(E260:E263)</f>
        <v>14943847</v>
      </c>
      <c r="F259" s="565">
        <f>SUM(F260:F263)</f>
        <v>15648679</v>
      </c>
      <c r="G259" s="538">
        <f>SUM(G260:G263)</f>
        <v>8645323.39</v>
      </c>
      <c r="H259" s="530">
        <f aca="true" t="shared" si="11" ref="H259:H265">G259/F259*100</f>
        <v>55.24634628903821</v>
      </c>
      <c r="I259" s="46"/>
    </row>
    <row r="260" spans="1:9" ht="12.75">
      <c r="A260" s="549"/>
      <c r="B260" s="549"/>
      <c r="C260" s="536"/>
      <c r="D260" s="528" t="s">
        <v>200</v>
      </c>
      <c r="E260" s="537">
        <f>E268+E284+E293+E323+E358+E351+E388+E412+E276</f>
        <v>11717717</v>
      </c>
      <c r="F260" s="565">
        <f>F268+F284+F293+F323+F358+F412+F351+F388+F276</f>
        <v>12136887</v>
      </c>
      <c r="G260" s="538">
        <f>G268+G284+G293+G323+G358+G412+G351+G388+G276</f>
        <v>6895784.85</v>
      </c>
      <c r="H260" s="530">
        <f t="shared" si="11"/>
        <v>56.81675086865356</v>
      </c>
      <c r="I260" s="371"/>
    </row>
    <row r="261" spans="1:9" ht="12.75">
      <c r="A261" s="549"/>
      <c r="B261" s="549"/>
      <c r="C261" s="536"/>
      <c r="D261" s="528" t="s">
        <v>201</v>
      </c>
      <c r="E261" s="537">
        <f>E269+E285+E294+E324+E359+E364+E413+E352+E389+E277</f>
        <v>2029506</v>
      </c>
      <c r="F261" s="565">
        <f>F269+F285+F294+F324+F359+F364+F413+F352+F389+F277</f>
        <v>2318914</v>
      </c>
      <c r="G261" s="538">
        <f>G269+G285+G294+G324+G359+G364+G413+G352+G389+G277</f>
        <v>1142935.84</v>
      </c>
      <c r="H261" s="530">
        <f t="shared" si="11"/>
        <v>49.287547533026235</v>
      </c>
      <c r="I261" s="46"/>
    </row>
    <row r="262" spans="1:9" ht="12.75">
      <c r="A262" s="549"/>
      <c r="B262" s="549"/>
      <c r="C262" s="536"/>
      <c r="D262" s="528" t="s">
        <v>202</v>
      </c>
      <c r="E262" s="537">
        <f>E270+E286+E295+E325+E360+E353+E390+E414+E278</f>
        <v>112639</v>
      </c>
      <c r="F262" s="565">
        <f>F270+F286+F295+F325+F360+F353+F390+F278</f>
        <v>112639</v>
      </c>
      <c r="G262" s="538">
        <f>G270+G286+G295+G325+G360+G353+G390+G278</f>
        <v>42416.7</v>
      </c>
      <c r="H262" s="530">
        <f t="shared" si="11"/>
        <v>37.657205763545484</v>
      </c>
      <c r="I262" s="46"/>
    </row>
    <row r="263" spans="1:9" ht="12.75">
      <c r="A263" s="549"/>
      <c r="B263" s="550"/>
      <c r="C263" s="540"/>
      <c r="D263" s="528" t="s">
        <v>208</v>
      </c>
      <c r="E263" s="537">
        <f>E296+E288+E326</f>
        <v>1083985</v>
      </c>
      <c r="F263" s="565">
        <f>F271+F289+F296+F326+F391</f>
        <v>1080239</v>
      </c>
      <c r="G263" s="538">
        <f>G271+G289+G296+G326+G391</f>
        <v>564186</v>
      </c>
      <c r="H263" s="530">
        <f t="shared" si="11"/>
        <v>52.22788660657503</v>
      </c>
      <c r="I263" s="46"/>
    </row>
    <row r="264" spans="1:9" ht="12.75">
      <c r="A264" s="163"/>
      <c r="B264" s="140">
        <v>80102</v>
      </c>
      <c r="C264" s="67"/>
      <c r="D264" s="67" t="s">
        <v>78</v>
      </c>
      <c r="E264" s="339">
        <f>E265</f>
        <v>1288865</v>
      </c>
      <c r="F264" s="339">
        <f>F265</f>
        <v>1246162</v>
      </c>
      <c r="G264" s="402">
        <f>G265</f>
        <v>625363.5399999999</v>
      </c>
      <c r="H264" s="71">
        <f t="shared" si="11"/>
        <v>50.18316559163254</v>
      </c>
      <c r="I264" s="46"/>
    </row>
    <row r="265" spans="1:9" ht="12.75">
      <c r="A265" s="219"/>
      <c r="B265" s="375"/>
      <c r="C265" s="222"/>
      <c r="D265" s="363" t="s">
        <v>313</v>
      </c>
      <c r="E265" s="300">
        <f>E266+E267</f>
        <v>1288865</v>
      </c>
      <c r="F265" s="300">
        <f>F266+F267</f>
        <v>1246162</v>
      </c>
      <c r="G265" s="394">
        <f>G266+G267</f>
        <v>625363.5399999999</v>
      </c>
      <c r="H265" s="387">
        <f t="shared" si="11"/>
        <v>50.18316559163254</v>
      </c>
      <c r="I265" s="46"/>
    </row>
    <row r="266" spans="1:9" ht="12.75">
      <c r="A266" s="219"/>
      <c r="B266" s="375"/>
      <c r="C266" s="222"/>
      <c r="D266" s="342" t="s">
        <v>179</v>
      </c>
      <c r="E266" s="347">
        <v>20000</v>
      </c>
      <c r="F266" s="347">
        <v>20000</v>
      </c>
      <c r="G266" s="399">
        <v>0</v>
      </c>
      <c r="H266" s="400">
        <v>0</v>
      </c>
      <c r="I266" s="46"/>
    </row>
    <row r="267" spans="1:9" ht="12.75">
      <c r="A267" s="219"/>
      <c r="B267" s="375"/>
      <c r="C267" s="222"/>
      <c r="D267" s="150" t="s">
        <v>245</v>
      </c>
      <c r="E267" s="339">
        <f>SUM(E268:E271)</f>
        <v>1268865</v>
      </c>
      <c r="F267" s="339">
        <f>SUM(F268:F271)</f>
        <v>1226162</v>
      </c>
      <c r="G267" s="402">
        <f>SUM(G268:G271)</f>
        <v>625363.5399999999</v>
      </c>
      <c r="H267" s="156">
        <f>G267/F267*100</f>
        <v>51.0017061367095</v>
      </c>
      <c r="I267" s="46"/>
    </row>
    <row r="268" spans="1:9" ht="12.75">
      <c r="A268" s="165"/>
      <c r="B268" s="181"/>
      <c r="C268" s="73"/>
      <c r="D268" s="73" t="s">
        <v>200</v>
      </c>
      <c r="E268" s="284">
        <v>1054944</v>
      </c>
      <c r="F268" s="284">
        <v>1017798</v>
      </c>
      <c r="G268" s="401">
        <v>520838.97</v>
      </c>
      <c r="H268" s="266">
        <f>G268/F268*100</f>
        <v>51.173117848531824</v>
      </c>
      <c r="I268" s="46"/>
    </row>
    <row r="269" spans="1:9" ht="12.75">
      <c r="A269" s="165"/>
      <c r="B269" s="181"/>
      <c r="C269" s="73"/>
      <c r="D269" s="73" t="s">
        <v>201</v>
      </c>
      <c r="E269" s="284">
        <v>185421</v>
      </c>
      <c r="F269" s="284">
        <v>179864</v>
      </c>
      <c r="G269" s="401">
        <v>87170.69</v>
      </c>
      <c r="H269" s="266">
        <f>G269/F269*100</f>
        <v>48.464778944091094</v>
      </c>
      <c r="I269" s="46"/>
    </row>
    <row r="270" spans="1:9" ht="12.75">
      <c r="A270" s="165"/>
      <c r="B270" s="181"/>
      <c r="C270" s="73"/>
      <c r="D270" s="73" t="s">
        <v>202</v>
      </c>
      <c r="E270" s="284">
        <v>28500</v>
      </c>
      <c r="F270" s="284">
        <v>28500</v>
      </c>
      <c r="G270" s="401">
        <v>17353.88</v>
      </c>
      <c r="H270" s="266">
        <f>G270/F270*100</f>
        <v>60.89080701754387</v>
      </c>
      <c r="I270" s="46"/>
    </row>
    <row r="271" spans="1:9" ht="12.75">
      <c r="A271" s="165"/>
      <c r="B271" s="184"/>
      <c r="C271" s="73"/>
      <c r="D271" s="73" t="s">
        <v>208</v>
      </c>
      <c r="E271" s="284">
        <v>0</v>
      </c>
      <c r="F271" s="284">
        <v>0</v>
      </c>
      <c r="G271" s="401">
        <v>0</v>
      </c>
      <c r="H271" s="266">
        <v>0</v>
      </c>
      <c r="I271" s="46"/>
    </row>
    <row r="272" spans="1:9" ht="12.75">
      <c r="A272" s="165"/>
      <c r="B272" s="170">
        <v>80105</v>
      </c>
      <c r="C272" s="159"/>
      <c r="D272" s="81" t="s">
        <v>442</v>
      </c>
      <c r="E272" s="392">
        <f>E273</f>
        <v>274695</v>
      </c>
      <c r="F272" s="392">
        <f>F273</f>
        <v>221622</v>
      </c>
      <c r="G272" s="393">
        <f>G273</f>
        <v>88467.93</v>
      </c>
      <c r="H272" s="282">
        <f>G272/F272*100</f>
        <v>39.91838806616671</v>
      </c>
      <c r="I272" s="46"/>
    </row>
    <row r="273" spans="1:9" ht="12.75">
      <c r="A273" s="165"/>
      <c r="B273" s="219"/>
      <c r="C273" s="183"/>
      <c r="D273" s="363" t="s">
        <v>313</v>
      </c>
      <c r="E273" s="411">
        <f>E274+E275</f>
        <v>274695</v>
      </c>
      <c r="F273" s="411">
        <f>F274+F275</f>
        <v>221622</v>
      </c>
      <c r="G273" s="412">
        <f>G274+G275</f>
        <v>88467.93</v>
      </c>
      <c r="H273" s="430">
        <f>G273/F273*100</f>
        <v>39.91838806616671</v>
      </c>
      <c r="I273" s="46"/>
    </row>
    <row r="274" spans="1:9" ht="12.75">
      <c r="A274" s="165"/>
      <c r="B274" s="219"/>
      <c r="C274" s="183"/>
      <c r="D274" s="342" t="s">
        <v>179</v>
      </c>
      <c r="E274" s="392"/>
      <c r="F274" s="392">
        <v>0</v>
      </c>
      <c r="G274" s="393">
        <v>0</v>
      </c>
      <c r="H274" s="282">
        <v>0</v>
      </c>
      <c r="I274" s="46"/>
    </row>
    <row r="275" spans="1:9" ht="12.75">
      <c r="A275" s="165"/>
      <c r="B275" s="219"/>
      <c r="C275" s="183"/>
      <c r="D275" s="150" t="s">
        <v>245</v>
      </c>
      <c r="E275" s="392">
        <f>E276+E277+E278+E279</f>
        <v>274695</v>
      </c>
      <c r="F275" s="392">
        <f>F276+F277+F278</f>
        <v>221622</v>
      </c>
      <c r="G275" s="393">
        <f>G276+G277+G278</f>
        <v>88467.93</v>
      </c>
      <c r="H275" s="282">
        <f>G275/F275*100</f>
        <v>39.91838806616671</v>
      </c>
      <c r="I275" s="46"/>
    </row>
    <row r="276" spans="1:9" ht="12.75">
      <c r="A276" s="165"/>
      <c r="B276" s="165"/>
      <c r="C276" s="116"/>
      <c r="D276" s="73" t="s">
        <v>200</v>
      </c>
      <c r="E276" s="408">
        <v>209868</v>
      </c>
      <c r="F276" s="408">
        <v>156795</v>
      </c>
      <c r="G276" s="428">
        <v>67072.7</v>
      </c>
      <c r="H276" s="306">
        <f>G276/F276*100</f>
        <v>42.77732070537964</v>
      </c>
      <c r="I276" s="46"/>
    </row>
    <row r="277" spans="1:9" ht="12.75">
      <c r="A277" s="165"/>
      <c r="B277" s="165"/>
      <c r="C277" s="116"/>
      <c r="D277" s="73" t="s">
        <v>201</v>
      </c>
      <c r="E277" s="408">
        <v>58541</v>
      </c>
      <c r="F277" s="408">
        <v>58541</v>
      </c>
      <c r="G277" s="428">
        <v>18431.25</v>
      </c>
      <c r="H277" s="306">
        <f>G277/F277*100</f>
        <v>31.48434430570028</v>
      </c>
      <c r="I277" s="46"/>
    </row>
    <row r="278" spans="1:9" ht="12.75">
      <c r="A278" s="165"/>
      <c r="B278" s="165"/>
      <c r="C278" s="116"/>
      <c r="D278" s="73" t="s">
        <v>202</v>
      </c>
      <c r="E278" s="408">
        <v>6286</v>
      </c>
      <c r="F278" s="408">
        <v>6286</v>
      </c>
      <c r="G278" s="428">
        <v>2963.98</v>
      </c>
      <c r="H278" s="306">
        <f>G278/F278*100</f>
        <v>47.15208399618199</v>
      </c>
      <c r="I278" s="46"/>
    </row>
    <row r="279" spans="1:9" ht="12.75">
      <c r="A279" s="165"/>
      <c r="B279" s="171"/>
      <c r="C279" s="116"/>
      <c r="D279" s="73" t="s">
        <v>208</v>
      </c>
      <c r="E279" s="408">
        <v>0</v>
      </c>
      <c r="F279" s="408">
        <v>0</v>
      </c>
      <c r="G279" s="428">
        <v>0</v>
      </c>
      <c r="H279" s="306">
        <v>0</v>
      </c>
      <c r="I279" s="46"/>
    </row>
    <row r="280" spans="1:9" s="7" customFormat="1" ht="12.75">
      <c r="A280" s="169"/>
      <c r="B280" s="194">
        <v>80111</v>
      </c>
      <c r="C280" s="159"/>
      <c r="D280" s="81" t="s">
        <v>79</v>
      </c>
      <c r="E280" s="392">
        <f>E281+E288</f>
        <v>1557389</v>
      </c>
      <c r="F280" s="392">
        <f>F281+F288</f>
        <v>1572688</v>
      </c>
      <c r="G280" s="393">
        <f>G281+G288</f>
        <v>869757.29</v>
      </c>
      <c r="H280" s="156">
        <f>G280/F280*100</f>
        <v>55.303867645712316</v>
      </c>
      <c r="I280" s="46"/>
    </row>
    <row r="281" spans="1:9" ht="12.75">
      <c r="A281" s="219"/>
      <c r="B281" s="375"/>
      <c r="C281" s="183"/>
      <c r="D281" s="363" t="s">
        <v>313</v>
      </c>
      <c r="E281" s="300">
        <f>E282+E283</f>
        <v>733463</v>
      </c>
      <c r="F281" s="300">
        <f>F282+F283</f>
        <v>766348</v>
      </c>
      <c r="G281" s="394">
        <f>G282+G283</f>
        <v>430316.29000000004</v>
      </c>
      <c r="H281" s="387">
        <f>G281/F281*100</f>
        <v>56.151551253477535</v>
      </c>
      <c r="I281" s="46"/>
    </row>
    <row r="282" spans="1:9" ht="12.75">
      <c r="A282" s="219"/>
      <c r="B282" s="375"/>
      <c r="C282" s="183"/>
      <c r="D282" s="342" t="s">
        <v>179</v>
      </c>
      <c r="E282" s="347">
        <v>0</v>
      </c>
      <c r="F282" s="347">
        <v>0</v>
      </c>
      <c r="G282" s="399">
        <v>0</v>
      </c>
      <c r="H282" s="400">
        <v>0</v>
      </c>
      <c r="I282" s="46"/>
    </row>
    <row r="283" spans="1:9" ht="12.75">
      <c r="A283" s="219"/>
      <c r="B283" s="375"/>
      <c r="C283" s="183"/>
      <c r="D283" s="150" t="s">
        <v>245</v>
      </c>
      <c r="E283" s="339">
        <f>SUM(E284:E287)</f>
        <v>733463</v>
      </c>
      <c r="F283" s="339">
        <f>SUM(F284:F287)</f>
        <v>766348</v>
      </c>
      <c r="G283" s="402">
        <f>SUM(G284:G287)</f>
        <v>430316.29000000004</v>
      </c>
      <c r="H283" s="156">
        <f>G283/F283*100</f>
        <v>56.151551253477535</v>
      </c>
      <c r="I283" s="46"/>
    </row>
    <row r="284" spans="1:9" ht="12.75">
      <c r="A284" s="165"/>
      <c r="B284" s="181"/>
      <c r="C284" s="116"/>
      <c r="D284" s="73" t="s">
        <v>200</v>
      </c>
      <c r="E284" s="284">
        <v>677082</v>
      </c>
      <c r="F284" s="284">
        <v>709967</v>
      </c>
      <c r="G284" s="401">
        <v>394591.46</v>
      </c>
      <c r="H284" s="266">
        <f>G284/F284*100</f>
        <v>55.57884521393248</v>
      </c>
      <c r="I284" s="46"/>
    </row>
    <row r="285" spans="1:9" ht="12.75">
      <c r="A285" s="165"/>
      <c r="B285" s="181"/>
      <c r="C285" s="116"/>
      <c r="D285" s="73" t="s">
        <v>201</v>
      </c>
      <c r="E285" s="284">
        <v>28366</v>
      </c>
      <c r="F285" s="284">
        <v>28366</v>
      </c>
      <c r="G285" s="401">
        <v>22693</v>
      </c>
      <c r="H285" s="266">
        <f>G285/F285*100</f>
        <v>80.00070506944934</v>
      </c>
      <c r="I285" s="46"/>
    </row>
    <row r="286" spans="1:9" ht="12.75">
      <c r="A286" s="165"/>
      <c r="B286" s="181"/>
      <c r="C286" s="116"/>
      <c r="D286" s="73" t="s">
        <v>202</v>
      </c>
      <c r="E286" s="284">
        <v>28015</v>
      </c>
      <c r="F286" s="284">
        <v>28015</v>
      </c>
      <c r="G286" s="401">
        <v>13031.83</v>
      </c>
      <c r="H286" s="266">
        <f>G286/F286*100</f>
        <v>46.51733000178476</v>
      </c>
      <c r="I286" s="46"/>
    </row>
    <row r="287" spans="1:9" ht="12.75">
      <c r="A287" s="165"/>
      <c r="B287" s="181"/>
      <c r="C287" s="116"/>
      <c r="D287" s="73" t="s">
        <v>208</v>
      </c>
      <c r="E287" s="284">
        <v>0</v>
      </c>
      <c r="F287" s="284">
        <v>0</v>
      </c>
      <c r="G287" s="401">
        <v>0</v>
      </c>
      <c r="H287" s="266">
        <v>0</v>
      </c>
      <c r="I287" s="46"/>
    </row>
    <row r="288" spans="1:9" ht="12.75">
      <c r="A288" s="165"/>
      <c r="B288" s="181"/>
      <c r="C288" s="116"/>
      <c r="D288" s="363" t="s">
        <v>150</v>
      </c>
      <c r="E288" s="300">
        <f>E289</f>
        <v>823926</v>
      </c>
      <c r="F288" s="300">
        <f>F289</f>
        <v>806340</v>
      </c>
      <c r="G288" s="394">
        <f>G289</f>
        <v>439441</v>
      </c>
      <c r="H288" s="387">
        <f aca="true" t="shared" si="12" ref="H288:H296">G288/F288*100</f>
        <v>54.49822655455515</v>
      </c>
      <c r="I288" s="46"/>
    </row>
    <row r="289" spans="1:9" ht="12.75">
      <c r="A289" s="165"/>
      <c r="B289" s="184"/>
      <c r="C289" s="116"/>
      <c r="D289" s="73" t="s">
        <v>208</v>
      </c>
      <c r="E289" s="284">
        <v>823926</v>
      </c>
      <c r="F289" s="284">
        <v>806340</v>
      </c>
      <c r="G289" s="401">
        <v>439441</v>
      </c>
      <c r="H289" s="76">
        <f t="shared" si="12"/>
        <v>54.49822655455515</v>
      </c>
      <c r="I289" s="46"/>
    </row>
    <row r="290" spans="1:9" s="7" customFormat="1" ht="12.75">
      <c r="A290" s="169"/>
      <c r="B290" s="194">
        <v>80120</v>
      </c>
      <c r="C290" s="115"/>
      <c r="D290" s="67" t="s">
        <v>37</v>
      </c>
      <c r="E290" s="339">
        <f>E298+E303+E308+E312</f>
        <v>2738486</v>
      </c>
      <c r="F290" s="339">
        <f>F291+F292</f>
        <v>3088693</v>
      </c>
      <c r="G290" s="402">
        <f>G298+G303+G308+G312</f>
        <v>2008799.5699999998</v>
      </c>
      <c r="H290" s="71">
        <f t="shared" si="12"/>
        <v>65.03720408600012</v>
      </c>
      <c r="I290" s="46"/>
    </row>
    <row r="291" spans="1:9" s="7" customFormat="1" ht="12.75">
      <c r="A291" s="169"/>
      <c r="B291" s="194"/>
      <c r="C291" s="115"/>
      <c r="D291" s="342" t="s">
        <v>179</v>
      </c>
      <c r="E291" s="347">
        <v>0</v>
      </c>
      <c r="F291" s="347">
        <f>F302+F307</f>
        <v>0</v>
      </c>
      <c r="G291" s="399">
        <f>G302+G307</f>
        <v>0</v>
      </c>
      <c r="H291" s="406">
        <v>0</v>
      </c>
      <c r="I291" s="46"/>
    </row>
    <row r="292" spans="1:9" s="7" customFormat="1" ht="12.75">
      <c r="A292" s="169"/>
      <c r="B292" s="194"/>
      <c r="C292" s="115"/>
      <c r="D292" s="150" t="s">
        <v>245</v>
      </c>
      <c r="E292" s="339">
        <f>SUM(E293:E296)</f>
        <v>2738486</v>
      </c>
      <c r="F292" s="339">
        <f>SUM(F293:F296)</f>
        <v>3088693</v>
      </c>
      <c r="G292" s="402">
        <f>SUM(G293:G296)</f>
        <v>2008799.5699999998</v>
      </c>
      <c r="H292" s="156">
        <f t="shared" si="12"/>
        <v>65.03720408600012</v>
      </c>
      <c r="I292" s="46"/>
    </row>
    <row r="293" spans="1:9" s="7" customFormat="1" ht="12.75">
      <c r="A293" s="169"/>
      <c r="B293" s="194"/>
      <c r="C293" s="115"/>
      <c r="D293" s="73" t="s">
        <v>200</v>
      </c>
      <c r="E293" s="284">
        <f aca="true" t="shared" si="13" ref="E293:G294">E299+E304+E309</f>
        <v>2179399</v>
      </c>
      <c r="F293" s="284">
        <f t="shared" si="13"/>
        <v>2512597</v>
      </c>
      <c r="G293" s="401">
        <f>G299+G304+G309</f>
        <v>1647783.7999999998</v>
      </c>
      <c r="H293" s="390">
        <f t="shared" si="12"/>
        <v>65.58090294623452</v>
      </c>
      <c r="I293" s="46"/>
    </row>
    <row r="294" spans="1:9" s="7" customFormat="1" ht="12.75">
      <c r="A294" s="169"/>
      <c r="B294" s="194"/>
      <c r="C294" s="115"/>
      <c r="D294" s="73" t="s">
        <v>201</v>
      </c>
      <c r="E294" s="284">
        <f t="shared" si="13"/>
        <v>440298</v>
      </c>
      <c r="F294" s="284">
        <f t="shared" si="13"/>
        <v>446309</v>
      </c>
      <c r="G294" s="401">
        <f t="shared" si="13"/>
        <v>298248.46</v>
      </c>
      <c r="H294" s="390">
        <f t="shared" si="12"/>
        <v>66.82555359627523</v>
      </c>
      <c r="I294" s="46"/>
    </row>
    <row r="295" spans="1:9" s="7" customFormat="1" ht="12.75">
      <c r="A295" s="169"/>
      <c r="B295" s="194"/>
      <c r="C295" s="115"/>
      <c r="D295" s="73" t="s">
        <v>202</v>
      </c>
      <c r="E295" s="284">
        <f>E301+E306</f>
        <v>6224</v>
      </c>
      <c r="F295" s="284">
        <f>F301+F306+F311</f>
        <v>6224</v>
      </c>
      <c r="G295" s="401">
        <f>G301+G306+G311</f>
        <v>986.31</v>
      </c>
      <c r="H295" s="390">
        <f t="shared" si="12"/>
        <v>15.846883033419024</v>
      </c>
      <c r="I295" s="46"/>
    </row>
    <row r="296" spans="1:9" s="7" customFormat="1" ht="12.75">
      <c r="A296" s="169"/>
      <c r="B296" s="194"/>
      <c r="C296" s="115"/>
      <c r="D296" s="73" t="s">
        <v>208</v>
      </c>
      <c r="E296" s="284">
        <v>112565</v>
      </c>
      <c r="F296" s="284">
        <f>F313</f>
        <v>123563</v>
      </c>
      <c r="G296" s="401">
        <f>G313</f>
        <v>61781</v>
      </c>
      <c r="H296" s="390">
        <f t="shared" si="12"/>
        <v>49.999595348122014</v>
      </c>
      <c r="I296" s="46"/>
    </row>
    <row r="297" spans="1:9" s="7" customFormat="1" ht="12.75">
      <c r="A297" s="169"/>
      <c r="B297" s="194"/>
      <c r="C297" s="115"/>
      <c r="D297" s="73" t="s">
        <v>249</v>
      </c>
      <c r="E297" s="284"/>
      <c r="F297" s="284"/>
      <c r="G297" s="401"/>
      <c r="H297" s="390"/>
      <c r="I297" s="46"/>
    </row>
    <row r="298" spans="1:9" s="7" customFormat="1" ht="12.75">
      <c r="A298" s="219"/>
      <c r="B298" s="375"/>
      <c r="C298" s="183"/>
      <c r="D298" s="363" t="s">
        <v>322</v>
      </c>
      <c r="E298" s="300">
        <f>SUM(E299:E301)</f>
        <v>683130</v>
      </c>
      <c r="F298" s="300">
        <f>SUM(F299:F302)</f>
        <v>1017882</v>
      </c>
      <c r="G298" s="768">
        <f>SUM(G299:G302)</f>
        <v>643281.35</v>
      </c>
      <c r="H298" s="92">
        <f aca="true" t="shared" si="14" ref="H298:H305">G298/F298*100</f>
        <v>63.198027865705455</v>
      </c>
      <c r="I298" s="46"/>
    </row>
    <row r="299" spans="1:10" ht="12.75">
      <c r="A299" s="165"/>
      <c r="B299" s="181"/>
      <c r="C299" s="116"/>
      <c r="D299" s="73" t="s">
        <v>200</v>
      </c>
      <c r="E299" s="284">
        <v>538447</v>
      </c>
      <c r="F299" s="284">
        <v>873199</v>
      </c>
      <c r="G299" s="413">
        <v>554183.22</v>
      </c>
      <c r="H299" s="266">
        <f>G299/F299*100</f>
        <v>63.46585600762255</v>
      </c>
      <c r="I299" s="46"/>
      <c r="J299" s="705"/>
    </row>
    <row r="300" spans="1:9" ht="12.75">
      <c r="A300" s="165"/>
      <c r="B300" s="181"/>
      <c r="C300" s="116"/>
      <c r="D300" s="73" t="s">
        <v>201</v>
      </c>
      <c r="E300" s="284">
        <v>141164</v>
      </c>
      <c r="F300" s="284">
        <v>141164</v>
      </c>
      <c r="G300" s="413">
        <v>88899.36</v>
      </c>
      <c r="H300" s="266">
        <f>G300/F300*100</f>
        <v>62.97594287495395</v>
      </c>
      <c r="I300" s="46"/>
    </row>
    <row r="301" spans="1:9" ht="12.75">
      <c r="A301" s="165"/>
      <c r="B301" s="181"/>
      <c r="C301" s="116"/>
      <c r="D301" s="73" t="s">
        <v>202</v>
      </c>
      <c r="E301" s="284">
        <v>3519</v>
      </c>
      <c r="F301" s="284">
        <v>3519</v>
      </c>
      <c r="G301" s="413">
        <v>198.77</v>
      </c>
      <c r="H301" s="266">
        <f>G301/F301*100</f>
        <v>5.648479681727764</v>
      </c>
      <c r="I301" s="46"/>
    </row>
    <row r="302" spans="1:9" ht="12.75">
      <c r="A302" s="165"/>
      <c r="B302" s="181"/>
      <c r="C302" s="184"/>
      <c r="D302" s="148" t="s">
        <v>172</v>
      </c>
      <c r="E302" s="284">
        <v>0</v>
      </c>
      <c r="F302" s="367">
        <v>0</v>
      </c>
      <c r="G302" s="769">
        <v>0</v>
      </c>
      <c r="H302" s="770">
        <v>0</v>
      </c>
      <c r="I302" s="46"/>
    </row>
    <row r="303" spans="1:9" s="7" customFormat="1" ht="12.75">
      <c r="A303" s="219"/>
      <c r="B303" s="375"/>
      <c r="C303" s="409"/>
      <c r="D303" s="363" t="s">
        <v>40</v>
      </c>
      <c r="E303" s="300">
        <f>SUM(E304:E306)</f>
        <v>1830828</v>
      </c>
      <c r="F303" s="300">
        <f>SUM(F304:F307)</f>
        <v>1834035</v>
      </c>
      <c r="G303" s="768">
        <f>SUM(G304:G307)</f>
        <v>1244339.22</v>
      </c>
      <c r="H303" s="92">
        <f t="shared" si="14"/>
        <v>67.84708143519616</v>
      </c>
      <c r="I303" s="46"/>
    </row>
    <row r="304" spans="1:9" ht="12.75">
      <c r="A304" s="165"/>
      <c r="B304" s="181"/>
      <c r="C304" s="116"/>
      <c r="D304" s="73" t="s">
        <v>200</v>
      </c>
      <c r="E304" s="284">
        <v>1536489</v>
      </c>
      <c r="F304" s="284">
        <v>1533685</v>
      </c>
      <c r="G304" s="413">
        <v>1038102.58</v>
      </c>
      <c r="H304" s="266">
        <f t="shared" si="14"/>
        <v>67.6868183492699</v>
      </c>
      <c r="I304" s="46"/>
    </row>
    <row r="305" spans="1:9" ht="12.75">
      <c r="A305" s="165"/>
      <c r="B305" s="181"/>
      <c r="C305" s="116"/>
      <c r="D305" s="73" t="s">
        <v>201</v>
      </c>
      <c r="E305" s="284">
        <v>291634</v>
      </c>
      <c r="F305" s="284">
        <v>297645</v>
      </c>
      <c r="G305" s="413">
        <v>205449.1</v>
      </c>
      <c r="H305" s="266">
        <f t="shared" si="14"/>
        <v>69.02487863058342</v>
      </c>
      <c r="I305" s="46"/>
    </row>
    <row r="306" spans="1:9" ht="12.75">
      <c r="A306" s="165"/>
      <c r="B306" s="181"/>
      <c r="C306" s="116"/>
      <c r="D306" s="73" t="s">
        <v>202</v>
      </c>
      <c r="E306" s="284">
        <v>2705</v>
      </c>
      <c r="F306" s="284">
        <v>2705</v>
      </c>
      <c r="G306" s="413">
        <v>787.54</v>
      </c>
      <c r="H306" s="266">
        <f>G306/F306*100</f>
        <v>29.114232902033272</v>
      </c>
      <c r="I306" s="46"/>
    </row>
    <row r="307" spans="1:9" ht="12.75">
      <c r="A307" s="165"/>
      <c r="B307" s="181"/>
      <c r="C307" s="116"/>
      <c r="D307" s="148" t="s">
        <v>172</v>
      </c>
      <c r="E307" s="284">
        <v>0</v>
      </c>
      <c r="F307" s="284">
        <v>0</v>
      </c>
      <c r="G307" s="413">
        <v>0</v>
      </c>
      <c r="H307" s="266">
        <v>0</v>
      </c>
      <c r="I307" s="46"/>
    </row>
    <row r="308" spans="1:9" ht="12.75">
      <c r="A308" s="165"/>
      <c r="B308" s="181"/>
      <c r="C308" s="116"/>
      <c r="D308" s="363" t="s">
        <v>81</v>
      </c>
      <c r="E308" s="300">
        <f>E309+E310+E311</f>
        <v>111963</v>
      </c>
      <c r="F308" s="300">
        <f>SUM(F309:F311)</f>
        <v>113213</v>
      </c>
      <c r="G308" s="768">
        <f>SUM(G309:G311)</f>
        <v>59398</v>
      </c>
      <c r="H308" s="270">
        <f>G308/F308*100</f>
        <v>52.46570623514968</v>
      </c>
      <c r="I308" s="46"/>
    </row>
    <row r="309" spans="1:9" ht="12.75">
      <c r="A309" s="165"/>
      <c r="B309" s="181"/>
      <c r="C309" s="116"/>
      <c r="D309" s="73" t="s">
        <v>200</v>
      </c>
      <c r="E309" s="284">
        <v>104463</v>
      </c>
      <c r="F309" s="284">
        <v>105713</v>
      </c>
      <c r="G309" s="413">
        <v>55498</v>
      </c>
      <c r="H309" s="266">
        <f>G309/F309*100</f>
        <v>52.498746606377644</v>
      </c>
      <c r="I309" s="46"/>
    </row>
    <row r="310" spans="1:9" ht="12.75">
      <c r="A310" s="165"/>
      <c r="B310" s="181"/>
      <c r="C310" s="116"/>
      <c r="D310" s="73" t="s">
        <v>201</v>
      </c>
      <c r="E310" s="284">
        <v>7500</v>
      </c>
      <c r="F310" s="284">
        <v>7500</v>
      </c>
      <c r="G310" s="413">
        <v>3900</v>
      </c>
      <c r="H310" s="266">
        <f>G310/F310*100</f>
        <v>52</v>
      </c>
      <c r="I310" s="46"/>
    </row>
    <row r="311" spans="1:9" ht="12.75">
      <c r="A311" s="165"/>
      <c r="B311" s="181"/>
      <c r="C311" s="116"/>
      <c r="D311" s="73" t="s">
        <v>202</v>
      </c>
      <c r="E311" s="284">
        <v>0</v>
      </c>
      <c r="F311" s="284">
        <v>0</v>
      </c>
      <c r="G311" s="413">
        <v>0</v>
      </c>
      <c r="H311" s="266">
        <v>0</v>
      </c>
      <c r="I311" s="46"/>
    </row>
    <row r="312" spans="1:9" s="7" customFormat="1" ht="12.75">
      <c r="A312" s="219"/>
      <c r="B312" s="375"/>
      <c r="C312" s="183"/>
      <c r="D312" s="363" t="s">
        <v>80</v>
      </c>
      <c r="E312" s="300">
        <f>E313</f>
        <v>112565</v>
      </c>
      <c r="F312" s="300">
        <f>F313</f>
        <v>123563</v>
      </c>
      <c r="G312" s="768">
        <f>G313</f>
        <v>61781</v>
      </c>
      <c r="H312" s="92">
        <f aca="true" t="shared" si="15" ref="H312:H326">G312/F312*100</f>
        <v>49.999595348122014</v>
      </c>
      <c r="I312" s="46"/>
    </row>
    <row r="313" spans="1:9" s="7" customFormat="1" ht="12.75">
      <c r="A313" s="171"/>
      <c r="B313" s="184"/>
      <c r="C313" s="116"/>
      <c r="D313" s="73" t="s">
        <v>208</v>
      </c>
      <c r="E313" s="284">
        <v>112565</v>
      </c>
      <c r="F313" s="284">
        <v>123563</v>
      </c>
      <c r="G313" s="413">
        <v>61781</v>
      </c>
      <c r="H313" s="76">
        <f>G313/F313*100</f>
        <v>49.999595348122014</v>
      </c>
      <c r="I313" s="46"/>
    </row>
    <row r="314" spans="1:9" s="7" customFormat="1" ht="12.75">
      <c r="A314" s="108"/>
      <c r="B314" s="108"/>
      <c r="C314" s="108"/>
      <c r="D314" s="108"/>
      <c r="E314" s="287"/>
      <c r="F314" s="287"/>
      <c r="G314" s="405"/>
      <c r="H314" s="110"/>
      <c r="I314" s="46"/>
    </row>
    <row r="315" spans="1:9" s="7" customFormat="1" ht="12.75">
      <c r="A315" s="108"/>
      <c r="B315" s="108"/>
      <c r="C315" s="108"/>
      <c r="D315" s="108"/>
      <c r="E315" s="287" t="s">
        <v>503</v>
      </c>
      <c r="F315" s="287"/>
      <c r="G315" s="405"/>
      <c r="H315" s="110"/>
      <c r="I315" s="46"/>
    </row>
    <row r="316" spans="1:9" s="7" customFormat="1" ht="12.75">
      <c r="A316" s="108"/>
      <c r="B316" s="108"/>
      <c r="C316" s="108"/>
      <c r="D316" s="108"/>
      <c r="E316" s="287"/>
      <c r="F316" s="287"/>
      <c r="G316" s="405"/>
      <c r="H316" s="110"/>
      <c r="I316" s="46"/>
    </row>
    <row r="317" spans="1:9" s="7" customFormat="1" ht="12.75">
      <c r="A317" s="55" t="s">
        <v>0</v>
      </c>
      <c r="B317" s="52" t="s">
        <v>1</v>
      </c>
      <c r="C317" s="335" t="s">
        <v>2</v>
      </c>
      <c r="D317" s="53" t="s">
        <v>3</v>
      </c>
      <c r="E317" s="54" t="s">
        <v>151</v>
      </c>
      <c r="F317" s="53" t="s">
        <v>153</v>
      </c>
      <c r="G317" s="55" t="s">
        <v>155</v>
      </c>
      <c r="H317" s="289" t="s">
        <v>58</v>
      </c>
      <c r="I317" s="46"/>
    </row>
    <row r="318" spans="1:9" s="7" customFormat="1" ht="12.75">
      <c r="A318" s="60"/>
      <c r="B318" s="57"/>
      <c r="C318" s="337"/>
      <c r="D318" s="58"/>
      <c r="E318" s="57" t="s">
        <v>152</v>
      </c>
      <c r="F318" s="58" t="s">
        <v>154</v>
      </c>
      <c r="G318" s="60" t="s">
        <v>454</v>
      </c>
      <c r="H318" s="57" t="s">
        <v>170</v>
      </c>
      <c r="I318" s="46"/>
    </row>
    <row r="319" spans="1:9" s="7" customFormat="1" ht="12.75">
      <c r="A319" s="52">
        <v>1</v>
      </c>
      <c r="B319" s="52">
        <v>2</v>
      </c>
      <c r="C319" s="61">
        <v>3</v>
      </c>
      <c r="D319" s="60">
        <v>4</v>
      </c>
      <c r="E319" s="57">
        <v>5</v>
      </c>
      <c r="F319" s="57">
        <v>6</v>
      </c>
      <c r="G319" s="60">
        <v>7</v>
      </c>
      <c r="H319" s="290">
        <v>8</v>
      </c>
      <c r="I319" s="46"/>
    </row>
    <row r="320" spans="1:9" ht="12.75">
      <c r="A320" s="163"/>
      <c r="B320" s="140">
        <v>80130</v>
      </c>
      <c r="C320" s="115"/>
      <c r="D320" s="67" t="s">
        <v>42</v>
      </c>
      <c r="E320" s="339">
        <f>E321+E322</f>
        <v>7992901</v>
      </c>
      <c r="F320" s="339">
        <f>F321+F322</f>
        <v>8255066</v>
      </c>
      <c r="G320" s="402">
        <f>G321+G322</f>
        <v>4560120.38</v>
      </c>
      <c r="H320" s="71">
        <f t="shared" si="15"/>
        <v>55.24026555329782</v>
      </c>
      <c r="I320" s="46"/>
    </row>
    <row r="321" spans="1:9" ht="12.75">
      <c r="A321" s="169"/>
      <c r="B321" s="194"/>
      <c r="C321" s="115"/>
      <c r="D321" s="342" t="s">
        <v>179</v>
      </c>
      <c r="E321" s="347">
        <v>0</v>
      </c>
      <c r="F321" s="347">
        <f>F329</f>
        <v>0</v>
      </c>
      <c r="G321" s="399">
        <f>G329</f>
        <v>0</v>
      </c>
      <c r="H321" s="400">
        <v>0</v>
      </c>
      <c r="I321" s="46"/>
    </row>
    <row r="322" spans="1:9" ht="12.75">
      <c r="A322" s="169"/>
      <c r="B322" s="194"/>
      <c r="C322" s="115"/>
      <c r="D322" s="150" t="s">
        <v>245</v>
      </c>
      <c r="E322" s="339">
        <f>SUM(E323:E326)</f>
        <v>7992901</v>
      </c>
      <c r="F322" s="339">
        <f>SUM(F323:F326)</f>
        <v>8255066</v>
      </c>
      <c r="G322" s="402">
        <f>SUM(G323:G326)</f>
        <v>4560120.38</v>
      </c>
      <c r="H322" s="156">
        <f t="shared" si="15"/>
        <v>55.24026555329782</v>
      </c>
      <c r="I322" s="46"/>
    </row>
    <row r="323" spans="1:9" ht="12.75">
      <c r="A323" s="169"/>
      <c r="B323" s="194"/>
      <c r="C323" s="115"/>
      <c r="D323" s="73" t="s">
        <v>200</v>
      </c>
      <c r="E323" s="284">
        <f aca="true" t="shared" si="16" ref="E323:F325">E331+E335+E340</f>
        <v>6815088</v>
      </c>
      <c r="F323" s="284">
        <f t="shared" si="16"/>
        <v>6997029</v>
      </c>
      <c r="G323" s="401">
        <f>G331+G335+G340</f>
        <v>3926266.6900000004</v>
      </c>
      <c r="H323" s="390">
        <f t="shared" si="15"/>
        <v>56.11334024769656</v>
      </c>
      <c r="I323" s="46"/>
    </row>
    <row r="324" spans="1:9" ht="12.75">
      <c r="A324" s="169"/>
      <c r="B324" s="194"/>
      <c r="C324" s="115"/>
      <c r="D324" s="73" t="s">
        <v>201</v>
      </c>
      <c r="E324" s="284">
        <f t="shared" si="16"/>
        <v>1014043</v>
      </c>
      <c r="F324" s="284">
        <f t="shared" si="16"/>
        <v>1091425</v>
      </c>
      <c r="G324" s="401">
        <f>G332+G336+G341</f>
        <v>570787.3400000001</v>
      </c>
      <c r="H324" s="390">
        <f t="shared" si="15"/>
        <v>52.297440502095895</v>
      </c>
      <c r="I324" s="46"/>
    </row>
    <row r="325" spans="1:9" ht="12.75">
      <c r="A325" s="169"/>
      <c r="B325" s="194"/>
      <c r="C325" s="115"/>
      <c r="D325" s="73" t="s">
        <v>202</v>
      </c>
      <c r="E325" s="284">
        <f t="shared" si="16"/>
        <v>16276</v>
      </c>
      <c r="F325" s="284">
        <f t="shared" si="16"/>
        <v>16276</v>
      </c>
      <c r="G325" s="401">
        <f>G333+G337+G342</f>
        <v>102.35</v>
      </c>
      <c r="H325" s="390">
        <f t="shared" si="15"/>
        <v>0.6288400098304251</v>
      </c>
      <c r="I325" s="46"/>
    </row>
    <row r="326" spans="1:9" ht="12.75">
      <c r="A326" s="169"/>
      <c r="B326" s="194"/>
      <c r="C326" s="115"/>
      <c r="D326" s="73" t="s">
        <v>208</v>
      </c>
      <c r="E326" s="284">
        <f>E344+E346</f>
        <v>147494</v>
      </c>
      <c r="F326" s="284">
        <f>F344+F346</f>
        <v>150336</v>
      </c>
      <c r="G326" s="401">
        <f>G344+G346</f>
        <v>62964</v>
      </c>
      <c r="H326" s="414">
        <f t="shared" si="15"/>
        <v>41.88218390804598</v>
      </c>
      <c r="I326" s="46"/>
    </row>
    <row r="327" spans="1:9" ht="12.75">
      <c r="A327" s="169"/>
      <c r="B327" s="194"/>
      <c r="C327" s="115"/>
      <c r="D327" s="73" t="s">
        <v>249</v>
      </c>
      <c r="E327" s="284"/>
      <c r="F327" s="284"/>
      <c r="G327" s="401"/>
      <c r="H327" s="390"/>
      <c r="I327" s="46"/>
    </row>
    <row r="328" spans="1:9" ht="12.75">
      <c r="A328" s="219"/>
      <c r="B328" s="375"/>
      <c r="C328" s="183"/>
      <c r="D328" s="363" t="s">
        <v>322</v>
      </c>
      <c r="E328" s="300">
        <f>SUM(E331:E333)</f>
        <v>923451</v>
      </c>
      <c r="F328" s="300">
        <f>F329+F330</f>
        <v>932122</v>
      </c>
      <c r="G328" s="394">
        <f>G329+G330</f>
        <v>648242.68</v>
      </c>
      <c r="H328" s="92">
        <f aca="true" t="shared" si="17" ref="H328:H348">G328/F328*100</f>
        <v>69.54483211425114</v>
      </c>
      <c r="I328" s="46"/>
    </row>
    <row r="329" spans="1:9" ht="12.75">
      <c r="A329" s="219"/>
      <c r="B329" s="375"/>
      <c r="C329" s="183"/>
      <c r="D329" s="342" t="s">
        <v>179</v>
      </c>
      <c r="E329" s="347">
        <v>0</v>
      </c>
      <c r="F329" s="347">
        <v>0</v>
      </c>
      <c r="G329" s="399">
        <v>0</v>
      </c>
      <c r="H329" s="77">
        <v>0</v>
      </c>
      <c r="I329" s="46"/>
    </row>
    <row r="330" spans="1:9" ht="12.75">
      <c r="A330" s="219"/>
      <c r="B330" s="375"/>
      <c r="C330" s="183"/>
      <c r="D330" s="150" t="s">
        <v>245</v>
      </c>
      <c r="E330" s="339">
        <f>E331+E332+E333</f>
        <v>923451</v>
      </c>
      <c r="F330" s="339">
        <f>F331+F332+F333</f>
        <v>932122</v>
      </c>
      <c r="G330" s="402">
        <f>G331+G332+G333</f>
        <v>648242.68</v>
      </c>
      <c r="H330" s="71">
        <f>G330/F330*100</f>
        <v>69.54483211425114</v>
      </c>
      <c r="I330" s="46"/>
    </row>
    <row r="331" spans="1:9" ht="12.75">
      <c r="A331" s="165"/>
      <c r="B331" s="181"/>
      <c r="C331" s="116"/>
      <c r="D331" s="73" t="s">
        <v>200</v>
      </c>
      <c r="E331" s="284">
        <v>688853</v>
      </c>
      <c r="F331" s="284">
        <v>697524</v>
      </c>
      <c r="G331" s="401">
        <v>545507.43</v>
      </c>
      <c r="H331" s="266">
        <f t="shared" si="17"/>
        <v>78.2062595695632</v>
      </c>
      <c r="I331" s="46"/>
    </row>
    <row r="332" spans="1:9" ht="12.75">
      <c r="A332" s="165"/>
      <c r="B332" s="181"/>
      <c r="C332" s="116"/>
      <c r="D332" s="73" t="s">
        <v>201</v>
      </c>
      <c r="E332" s="284">
        <v>228398</v>
      </c>
      <c r="F332" s="284">
        <v>228398</v>
      </c>
      <c r="G332" s="401">
        <v>102662.68</v>
      </c>
      <c r="H332" s="266">
        <f t="shared" si="17"/>
        <v>44.94902757467228</v>
      </c>
      <c r="I332" s="46"/>
    </row>
    <row r="333" spans="1:9" ht="12.75">
      <c r="A333" s="165"/>
      <c r="B333" s="181"/>
      <c r="C333" s="116"/>
      <c r="D333" s="73" t="s">
        <v>202</v>
      </c>
      <c r="E333" s="284">
        <v>6200</v>
      </c>
      <c r="F333" s="284">
        <v>6200</v>
      </c>
      <c r="G333" s="401">
        <v>72.57</v>
      </c>
      <c r="H333" s="306">
        <f t="shared" si="17"/>
        <v>1.1704838709677419</v>
      </c>
      <c r="I333" s="46"/>
    </row>
    <row r="334" spans="1:13" s="10" customFormat="1" ht="12.75">
      <c r="A334" s="219"/>
      <c r="B334" s="375"/>
      <c r="C334" s="183"/>
      <c r="D334" s="363" t="s">
        <v>124</v>
      </c>
      <c r="E334" s="300">
        <f>SUM(E335:E337)</f>
        <v>326697</v>
      </c>
      <c r="F334" s="300">
        <f>SUM(F335:F337)</f>
        <v>328079</v>
      </c>
      <c r="G334" s="394">
        <f>SUM(G335:G337)</f>
        <v>181116.97</v>
      </c>
      <c r="H334" s="92">
        <f t="shared" si="17"/>
        <v>55.20529201808101</v>
      </c>
      <c r="I334" s="395"/>
      <c r="J334" s="6"/>
      <c r="K334" s="6"/>
      <c r="L334" s="6"/>
      <c r="M334" s="6"/>
    </row>
    <row r="335" spans="1:9" ht="12.75">
      <c r="A335" s="165"/>
      <c r="B335" s="181"/>
      <c r="C335" s="116"/>
      <c r="D335" s="73" t="s">
        <v>200</v>
      </c>
      <c r="E335" s="284">
        <v>285790</v>
      </c>
      <c r="F335" s="284">
        <v>285790</v>
      </c>
      <c r="G335" s="401">
        <v>150614.37</v>
      </c>
      <c r="H335" s="266">
        <f t="shared" si="17"/>
        <v>52.701063718114696</v>
      </c>
      <c r="I335" s="46"/>
    </row>
    <row r="336" spans="1:9" ht="12.75">
      <c r="A336" s="165"/>
      <c r="B336" s="181"/>
      <c r="C336" s="116"/>
      <c r="D336" s="73" t="s">
        <v>201</v>
      </c>
      <c r="E336" s="284">
        <v>40360</v>
      </c>
      <c r="F336" s="284">
        <v>41742</v>
      </c>
      <c r="G336" s="401">
        <v>30472.82</v>
      </c>
      <c r="H336" s="266">
        <f t="shared" si="17"/>
        <v>73.00277897561209</v>
      </c>
      <c r="I336" s="46"/>
    </row>
    <row r="337" spans="1:9" ht="12.75">
      <c r="A337" s="165"/>
      <c r="B337" s="181"/>
      <c r="C337" s="116"/>
      <c r="D337" s="73" t="s">
        <v>202</v>
      </c>
      <c r="E337" s="284">
        <v>547</v>
      </c>
      <c r="F337" s="284">
        <v>547</v>
      </c>
      <c r="G337" s="401">
        <v>29.78</v>
      </c>
      <c r="H337" s="306">
        <f t="shared" si="17"/>
        <v>5.444241316270567</v>
      </c>
      <c r="I337" s="46"/>
    </row>
    <row r="338" spans="1:13" s="10" customFormat="1" ht="12.75">
      <c r="A338" s="219"/>
      <c r="B338" s="375"/>
      <c r="C338" s="183"/>
      <c r="D338" s="363" t="s">
        <v>81</v>
      </c>
      <c r="E338" s="300">
        <f>SUM(E340:E342)</f>
        <v>6595259</v>
      </c>
      <c r="F338" s="300">
        <f>F339</f>
        <v>6844529</v>
      </c>
      <c r="G338" s="394">
        <f>G339</f>
        <v>3667796.73</v>
      </c>
      <c r="H338" s="387">
        <f t="shared" si="17"/>
        <v>53.58727722535765</v>
      </c>
      <c r="I338" s="395"/>
      <c r="J338" s="6"/>
      <c r="K338" s="6"/>
      <c r="L338" s="6"/>
      <c r="M338" s="6"/>
    </row>
    <row r="339" spans="1:13" s="10" customFormat="1" ht="12.75">
      <c r="A339" s="219"/>
      <c r="B339" s="375"/>
      <c r="C339" s="183"/>
      <c r="D339" s="150" t="s">
        <v>245</v>
      </c>
      <c r="E339" s="339">
        <f>SUM(E340:E342)</f>
        <v>6595259</v>
      </c>
      <c r="F339" s="339">
        <f>SUM(F340:F342)</f>
        <v>6844529</v>
      </c>
      <c r="G339" s="402">
        <f>SUM(G340:G342)</f>
        <v>3667796.73</v>
      </c>
      <c r="H339" s="156">
        <f t="shared" si="17"/>
        <v>53.58727722535765</v>
      </c>
      <c r="I339" s="395"/>
      <c r="J339" s="6"/>
      <c r="K339" s="6"/>
      <c r="L339" s="6"/>
      <c r="M339" s="6"/>
    </row>
    <row r="340" spans="1:9" ht="12.75">
      <c r="A340" s="165"/>
      <c r="B340" s="181"/>
      <c r="C340" s="116"/>
      <c r="D340" s="73" t="s">
        <v>200</v>
      </c>
      <c r="E340" s="284">
        <v>5840445</v>
      </c>
      <c r="F340" s="284">
        <v>6013715</v>
      </c>
      <c r="G340" s="401">
        <v>3230144.89</v>
      </c>
      <c r="H340" s="266">
        <f t="shared" si="17"/>
        <v>53.71296927107454</v>
      </c>
      <c r="I340" s="46"/>
    </row>
    <row r="341" spans="1:9" ht="12.75">
      <c r="A341" s="165"/>
      <c r="B341" s="181"/>
      <c r="C341" s="116"/>
      <c r="D341" s="73" t="s">
        <v>201</v>
      </c>
      <c r="E341" s="284">
        <v>745285</v>
      </c>
      <c r="F341" s="284">
        <v>821285</v>
      </c>
      <c r="G341" s="401">
        <v>437651.84</v>
      </c>
      <c r="H341" s="266">
        <f t="shared" si="17"/>
        <v>53.288668367253756</v>
      </c>
      <c r="I341" s="46"/>
    </row>
    <row r="342" spans="1:9" ht="12.75">
      <c r="A342" s="165"/>
      <c r="B342" s="181"/>
      <c r="C342" s="116"/>
      <c r="D342" s="73" t="s">
        <v>202</v>
      </c>
      <c r="E342" s="284">
        <v>9529</v>
      </c>
      <c r="F342" s="284">
        <v>9529</v>
      </c>
      <c r="G342" s="401">
        <v>0</v>
      </c>
      <c r="H342" s="306">
        <v>0</v>
      </c>
      <c r="I342" s="46"/>
    </row>
    <row r="343" spans="1:9" s="7" customFormat="1" ht="12.75">
      <c r="A343" s="219"/>
      <c r="B343" s="375"/>
      <c r="C343" s="183"/>
      <c r="D343" s="363" t="s">
        <v>82</v>
      </c>
      <c r="E343" s="300">
        <f>E344</f>
        <v>50860</v>
      </c>
      <c r="F343" s="300">
        <f>F344</f>
        <v>51840</v>
      </c>
      <c r="G343" s="394">
        <f>G344</f>
        <v>26460</v>
      </c>
      <c r="H343" s="387">
        <f t="shared" si="17"/>
        <v>51.041666666666664</v>
      </c>
      <c r="I343" s="46"/>
    </row>
    <row r="344" spans="1:9" s="7" customFormat="1" ht="12.75">
      <c r="A344" s="165"/>
      <c r="B344" s="181"/>
      <c r="C344" s="116"/>
      <c r="D344" s="73" t="s">
        <v>208</v>
      </c>
      <c r="E344" s="284">
        <v>50860</v>
      </c>
      <c r="F344" s="284">
        <v>51840</v>
      </c>
      <c r="G344" s="401">
        <v>26460</v>
      </c>
      <c r="H344" s="97">
        <f t="shared" si="17"/>
        <v>51.041666666666664</v>
      </c>
      <c r="I344" s="46"/>
    </row>
    <row r="345" spans="1:9" s="7" customFormat="1" ht="12.75">
      <c r="A345" s="165"/>
      <c r="B345" s="181"/>
      <c r="C345" s="116"/>
      <c r="D345" s="363" t="s">
        <v>483</v>
      </c>
      <c r="E345" s="300">
        <f>E346</f>
        <v>96634</v>
      </c>
      <c r="F345" s="300">
        <f>F346</f>
        <v>98496</v>
      </c>
      <c r="G345" s="394">
        <f>G346</f>
        <v>36504</v>
      </c>
      <c r="H345" s="212">
        <f t="shared" si="17"/>
        <v>37.06140350877193</v>
      </c>
      <c r="I345" s="46"/>
    </row>
    <row r="346" spans="1:9" s="7" customFormat="1" ht="12.75">
      <c r="A346" s="165"/>
      <c r="B346" s="184"/>
      <c r="C346" s="116"/>
      <c r="D346" s="73" t="s">
        <v>208</v>
      </c>
      <c r="E346" s="284">
        <v>96634</v>
      </c>
      <c r="F346" s="284">
        <v>98496</v>
      </c>
      <c r="G346" s="401">
        <v>36504</v>
      </c>
      <c r="H346" s="97">
        <f t="shared" si="17"/>
        <v>37.06140350877193</v>
      </c>
      <c r="I346" s="46"/>
    </row>
    <row r="347" spans="1:9" s="7" customFormat="1" ht="12.75">
      <c r="A347" s="165"/>
      <c r="B347" s="194">
        <v>80134</v>
      </c>
      <c r="C347" s="67"/>
      <c r="D347" s="67" t="s">
        <v>314</v>
      </c>
      <c r="E347" s="339">
        <f>E348</f>
        <v>130189</v>
      </c>
      <c r="F347" s="339">
        <f>F348</f>
        <v>167050</v>
      </c>
      <c r="G347" s="402">
        <f>G348</f>
        <v>108055.40000000001</v>
      </c>
      <c r="H347" s="125">
        <f t="shared" si="17"/>
        <v>64.68446572882371</v>
      </c>
      <c r="I347" s="46"/>
    </row>
    <row r="348" spans="1:9" s="7" customFormat="1" ht="12.75">
      <c r="A348" s="165"/>
      <c r="B348" s="181"/>
      <c r="C348" s="73"/>
      <c r="D348" s="363" t="s">
        <v>313</v>
      </c>
      <c r="E348" s="300">
        <f>E349+E350</f>
        <v>130189</v>
      </c>
      <c r="F348" s="300">
        <f>F349+F350</f>
        <v>167050</v>
      </c>
      <c r="G348" s="394">
        <f>G349+G350</f>
        <v>108055.40000000001</v>
      </c>
      <c r="H348" s="212">
        <f t="shared" si="17"/>
        <v>64.68446572882371</v>
      </c>
      <c r="I348" s="46"/>
    </row>
    <row r="349" spans="1:9" s="7" customFormat="1" ht="12.75">
      <c r="A349" s="165"/>
      <c r="B349" s="181"/>
      <c r="C349" s="73"/>
      <c r="D349" s="342" t="s">
        <v>179</v>
      </c>
      <c r="E349" s="347">
        <v>0</v>
      </c>
      <c r="F349" s="347">
        <v>0</v>
      </c>
      <c r="G349" s="399">
        <v>0</v>
      </c>
      <c r="H349" s="125">
        <v>0</v>
      </c>
      <c r="I349" s="46"/>
    </row>
    <row r="350" spans="1:9" s="7" customFormat="1" ht="12.75">
      <c r="A350" s="165"/>
      <c r="B350" s="181"/>
      <c r="C350" s="73"/>
      <c r="D350" s="150" t="s">
        <v>245</v>
      </c>
      <c r="E350" s="339">
        <f>SUM(E351:E353)</f>
        <v>130189</v>
      </c>
      <c r="F350" s="339">
        <f>SUM(F351:F353)</f>
        <v>167050</v>
      </c>
      <c r="G350" s="402">
        <f>SUM(G351:G353)</f>
        <v>108055.40000000001</v>
      </c>
      <c r="H350" s="70">
        <f aca="true" t="shared" si="18" ref="H350:H355">G350/F350*100</f>
        <v>64.68446572882371</v>
      </c>
      <c r="I350" s="46"/>
    </row>
    <row r="351" spans="1:9" s="7" customFormat="1" ht="12.75">
      <c r="A351" s="165"/>
      <c r="B351" s="181"/>
      <c r="C351" s="73"/>
      <c r="D351" s="73" t="s">
        <v>200</v>
      </c>
      <c r="E351" s="284">
        <v>109285</v>
      </c>
      <c r="F351" s="284">
        <v>146146</v>
      </c>
      <c r="G351" s="401">
        <v>96512.3</v>
      </c>
      <c r="H351" s="76">
        <f t="shared" si="18"/>
        <v>66.03827679170145</v>
      </c>
      <c r="I351" s="46"/>
    </row>
    <row r="352" spans="1:9" s="7" customFormat="1" ht="12.75">
      <c r="A352" s="165"/>
      <c r="B352" s="181"/>
      <c r="C352" s="73"/>
      <c r="D352" s="73" t="s">
        <v>201</v>
      </c>
      <c r="E352" s="284">
        <v>8899</v>
      </c>
      <c r="F352" s="284">
        <v>8899</v>
      </c>
      <c r="G352" s="401">
        <v>7119</v>
      </c>
      <c r="H352" s="76">
        <f t="shared" si="18"/>
        <v>79.99775255646702</v>
      </c>
      <c r="I352" s="46"/>
    </row>
    <row r="353" spans="1:9" s="7" customFormat="1" ht="12.75">
      <c r="A353" s="165"/>
      <c r="B353" s="184"/>
      <c r="C353" s="73"/>
      <c r="D353" s="73" t="s">
        <v>202</v>
      </c>
      <c r="E353" s="284">
        <v>12005</v>
      </c>
      <c r="F353" s="284">
        <v>12005</v>
      </c>
      <c r="G353" s="401">
        <v>4424.1</v>
      </c>
      <c r="H353" s="76">
        <f t="shared" si="18"/>
        <v>36.8521449396085</v>
      </c>
      <c r="I353" s="46"/>
    </row>
    <row r="354" spans="1:9" s="7" customFormat="1" ht="12.75">
      <c r="A354" s="165"/>
      <c r="B354" s="140">
        <v>80144</v>
      </c>
      <c r="C354" s="67"/>
      <c r="D354" s="67" t="s">
        <v>182</v>
      </c>
      <c r="E354" s="339">
        <f>E355</f>
        <v>497951</v>
      </c>
      <c r="F354" s="339">
        <f>F355</f>
        <v>420029</v>
      </c>
      <c r="G354" s="402">
        <f>G355</f>
        <v>168012.02</v>
      </c>
      <c r="H354" s="70">
        <f t="shared" si="18"/>
        <v>40.00009999309571</v>
      </c>
      <c r="I354" s="46"/>
    </row>
    <row r="355" spans="1:9" s="7" customFormat="1" ht="12.75">
      <c r="A355" s="165"/>
      <c r="B355" s="181"/>
      <c r="C355" s="73"/>
      <c r="D355" s="363" t="s">
        <v>313</v>
      </c>
      <c r="E355" s="300">
        <f>SUM(E358:E360)</f>
        <v>497951</v>
      </c>
      <c r="F355" s="300">
        <f>F356+F357</f>
        <v>420029</v>
      </c>
      <c r="G355" s="394">
        <f>SUM(G358:G360)</f>
        <v>168012.02</v>
      </c>
      <c r="H355" s="212">
        <f t="shared" si="18"/>
        <v>40.00009999309571</v>
      </c>
      <c r="I355" s="46"/>
    </row>
    <row r="356" spans="1:9" s="7" customFormat="1" ht="12.75">
      <c r="A356" s="165"/>
      <c r="B356" s="181"/>
      <c r="C356" s="73"/>
      <c r="D356" s="342" t="s">
        <v>179</v>
      </c>
      <c r="E356" s="347">
        <v>0</v>
      </c>
      <c r="F356" s="347">
        <v>0</v>
      </c>
      <c r="G356" s="399">
        <v>0</v>
      </c>
      <c r="H356" s="125">
        <v>0</v>
      </c>
      <c r="I356" s="46"/>
    </row>
    <row r="357" spans="1:9" s="7" customFormat="1" ht="12.75">
      <c r="A357" s="165"/>
      <c r="B357" s="181"/>
      <c r="C357" s="73"/>
      <c r="D357" s="150" t="s">
        <v>245</v>
      </c>
      <c r="E357" s="339">
        <f>SUM(E358:E360)</f>
        <v>497951</v>
      </c>
      <c r="F357" s="339">
        <f>SUM(F358:F360)</f>
        <v>420029</v>
      </c>
      <c r="G357" s="402">
        <f>SUM(G358:G360)</f>
        <v>168012.02</v>
      </c>
      <c r="H357" s="70">
        <f aca="true" t="shared" si="19" ref="H357:H362">G357/F357*100</f>
        <v>40.00009999309571</v>
      </c>
      <c r="I357" s="46"/>
    </row>
    <row r="358" spans="1:9" s="7" customFormat="1" ht="12.75">
      <c r="A358" s="165"/>
      <c r="B358" s="181"/>
      <c r="C358" s="73"/>
      <c r="D358" s="73" t="s">
        <v>200</v>
      </c>
      <c r="E358" s="284">
        <v>447111</v>
      </c>
      <c r="F358" s="284">
        <v>355639</v>
      </c>
      <c r="G358" s="401">
        <v>146165.08</v>
      </c>
      <c r="H358" s="266">
        <f t="shared" si="19"/>
        <v>41.09928326195946</v>
      </c>
      <c r="I358" s="46"/>
    </row>
    <row r="359" spans="1:9" s="7" customFormat="1" ht="12.75">
      <c r="A359" s="165"/>
      <c r="B359" s="181"/>
      <c r="C359" s="73"/>
      <c r="D359" s="73" t="s">
        <v>201</v>
      </c>
      <c r="E359" s="284">
        <v>35653</v>
      </c>
      <c r="F359" s="284">
        <v>49203</v>
      </c>
      <c r="G359" s="401">
        <v>18292.69</v>
      </c>
      <c r="H359" s="266">
        <f t="shared" si="19"/>
        <v>37.177997276588826</v>
      </c>
      <c r="I359" s="46"/>
    </row>
    <row r="360" spans="1:9" s="7" customFormat="1" ht="12.75">
      <c r="A360" s="165"/>
      <c r="B360" s="184"/>
      <c r="C360" s="73"/>
      <c r="D360" s="73" t="s">
        <v>202</v>
      </c>
      <c r="E360" s="284">
        <v>15187</v>
      </c>
      <c r="F360" s="284">
        <v>15187</v>
      </c>
      <c r="G360" s="401">
        <v>3554.25</v>
      </c>
      <c r="H360" s="266">
        <f t="shared" si="19"/>
        <v>23.40323961282676</v>
      </c>
      <c r="I360" s="46"/>
    </row>
    <row r="361" spans="1:9" s="7" customFormat="1" ht="12.75">
      <c r="A361" s="169"/>
      <c r="B361" s="170">
        <v>80146</v>
      </c>
      <c r="C361" s="67"/>
      <c r="D361" s="67" t="s">
        <v>83</v>
      </c>
      <c r="E361" s="339">
        <f>E362</f>
        <v>69184</v>
      </c>
      <c r="F361" s="339">
        <f>F362</f>
        <v>69184</v>
      </c>
      <c r="G361" s="402">
        <f>G362</f>
        <v>23032.75</v>
      </c>
      <c r="H361" s="71">
        <f t="shared" si="19"/>
        <v>33.29201838575393</v>
      </c>
      <c r="I361" s="46"/>
    </row>
    <row r="362" spans="1:9" s="7" customFormat="1" ht="12.75">
      <c r="A362" s="169"/>
      <c r="B362" s="229"/>
      <c r="C362" s="67"/>
      <c r="D362" s="150" t="s">
        <v>245</v>
      </c>
      <c r="E362" s="339">
        <f>SUM(E363:E364)</f>
        <v>69184</v>
      </c>
      <c r="F362" s="339">
        <f>SUM(F363:F364)</f>
        <v>69184</v>
      </c>
      <c r="G362" s="402">
        <f>SUM(G363:G364)</f>
        <v>23032.75</v>
      </c>
      <c r="H362" s="156">
        <f t="shared" si="19"/>
        <v>33.29201838575393</v>
      </c>
      <c r="I362" s="46"/>
    </row>
    <row r="363" spans="1:9" s="7" customFormat="1" ht="12.75">
      <c r="A363" s="169"/>
      <c r="B363" s="229"/>
      <c r="C363" s="67"/>
      <c r="D363" s="73" t="s">
        <v>200</v>
      </c>
      <c r="E363" s="284">
        <v>0</v>
      </c>
      <c r="F363" s="284">
        <v>0</v>
      </c>
      <c r="G363" s="401">
        <v>0</v>
      </c>
      <c r="H363" s="390">
        <v>0</v>
      </c>
      <c r="I363" s="46"/>
    </row>
    <row r="364" spans="1:9" s="7" customFormat="1" ht="12.75">
      <c r="A364" s="169"/>
      <c r="B364" s="229"/>
      <c r="C364" s="67"/>
      <c r="D364" s="73" t="s">
        <v>201</v>
      </c>
      <c r="E364" s="284">
        <f>E367+E369+E371+E373+E375</f>
        <v>69184</v>
      </c>
      <c r="F364" s="284">
        <f>F367+F369+F371+F373+F375</f>
        <v>69184</v>
      </c>
      <c r="G364" s="401">
        <f>G367+G369+G371+G373+G375</f>
        <v>23032.75</v>
      </c>
      <c r="H364" s="390">
        <f>G364/F364*100</f>
        <v>33.29201838575393</v>
      </c>
      <c r="I364" s="46"/>
    </row>
    <row r="365" spans="1:9" s="7" customFormat="1" ht="12.75">
      <c r="A365" s="169"/>
      <c r="B365" s="229"/>
      <c r="C365" s="67"/>
      <c r="D365" s="73" t="s">
        <v>209</v>
      </c>
      <c r="E365" s="284"/>
      <c r="F365" s="284"/>
      <c r="G365" s="401"/>
      <c r="H365" s="390"/>
      <c r="I365" s="46"/>
    </row>
    <row r="366" spans="1:9" s="7" customFormat="1" ht="12.75">
      <c r="A366" s="219"/>
      <c r="B366" s="219"/>
      <c r="C366" s="222"/>
      <c r="D366" s="363" t="s">
        <v>322</v>
      </c>
      <c r="E366" s="300">
        <f>E367</f>
        <v>7670</v>
      </c>
      <c r="F366" s="300">
        <f>F367</f>
        <v>7670</v>
      </c>
      <c r="G366" s="394">
        <f>G367</f>
        <v>0</v>
      </c>
      <c r="H366" s="387">
        <f aca="true" t="shared" si="20" ref="H366:H375">G366/F366*100</f>
        <v>0</v>
      </c>
      <c r="I366" s="46"/>
    </row>
    <row r="367" spans="1:9" ht="12.75">
      <c r="A367" s="165"/>
      <c r="B367" s="165"/>
      <c r="C367" s="73"/>
      <c r="D367" s="73" t="s">
        <v>201</v>
      </c>
      <c r="E367" s="284">
        <v>7670</v>
      </c>
      <c r="F367" s="284">
        <v>7670</v>
      </c>
      <c r="G367" s="401">
        <v>0</v>
      </c>
      <c r="H367" s="266">
        <f t="shared" si="20"/>
        <v>0</v>
      </c>
      <c r="I367" s="46"/>
    </row>
    <row r="368" spans="1:9" s="7" customFormat="1" ht="12.75">
      <c r="A368" s="219"/>
      <c r="B368" s="219"/>
      <c r="C368" s="222"/>
      <c r="D368" s="363" t="s">
        <v>124</v>
      </c>
      <c r="E368" s="300">
        <f>E369</f>
        <v>12281</v>
      </c>
      <c r="F368" s="300">
        <f>F369</f>
        <v>12281</v>
      </c>
      <c r="G368" s="394">
        <f>G369</f>
        <v>4215.12</v>
      </c>
      <c r="H368" s="387">
        <f t="shared" si="20"/>
        <v>34.322286458757425</v>
      </c>
      <c r="I368" s="46"/>
    </row>
    <row r="369" spans="1:9" s="7" customFormat="1" ht="12.75">
      <c r="A369" s="165"/>
      <c r="B369" s="165"/>
      <c r="C369" s="73"/>
      <c r="D369" s="73" t="s">
        <v>201</v>
      </c>
      <c r="E369" s="284">
        <v>12281</v>
      </c>
      <c r="F369" s="284">
        <v>12281</v>
      </c>
      <c r="G369" s="401">
        <v>4215.12</v>
      </c>
      <c r="H369" s="266">
        <f t="shared" si="20"/>
        <v>34.322286458757425</v>
      </c>
      <c r="I369" s="46"/>
    </row>
    <row r="370" spans="1:9" s="7" customFormat="1" ht="12.75">
      <c r="A370" s="219"/>
      <c r="B370" s="219"/>
      <c r="C370" s="222"/>
      <c r="D370" s="363" t="s">
        <v>117</v>
      </c>
      <c r="E370" s="300">
        <f>E371</f>
        <v>18700</v>
      </c>
      <c r="F370" s="300">
        <f>F371</f>
        <v>18700</v>
      </c>
      <c r="G370" s="394">
        <f>G371</f>
        <v>6215.1</v>
      </c>
      <c r="H370" s="387">
        <f t="shared" si="20"/>
        <v>33.23582887700535</v>
      </c>
      <c r="I370" s="46"/>
    </row>
    <row r="371" spans="1:9" s="7" customFormat="1" ht="12.75">
      <c r="A371" s="165"/>
      <c r="B371" s="165"/>
      <c r="C371" s="73"/>
      <c r="D371" s="73" t="s">
        <v>201</v>
      </c>
      <c r="E371" s="284">
        <v>18700</v>
      </c>
      <c r="F371" s="284">
        <v>18700</v>
      </c>
      <c r="G371" s="401">
        <v>6215.1</v>
      </c>
      <c r="H371" s="266">
        <f t="shared" si="20"/>
        <v>33.23582887700535</v>
      </c>
      <c r="I371" s="46"/>
    </row>
    <row r="372" spans="1:9" s="7" customFormat="1" ht="12.75">
      <c r="A372" s="219"/>
      <c r="B372" s="219"/>
      <c r="C372" s="222"/>
      <c r="D372" s="363" t="s">
        <v>313</v>
      </c>
      <c r="E372" s="300">
        <f>E373</f>
        <v>20156</v>
      </c>
      <c r="F372" s="300">
        <f>F373</f>
        <v>20156</v>
      </c>
      <c r="G372" s="394">
        <f>G373</f>
        <v>12602.53</v>
      </c>
      <c r="H372" s="387">
        <f t="shared" si="20"/>
        <v>62.5249553482834</v>
      </c>
      <c r="I372" s="46"/>
    </row>
    <row r="373" spans="1:9" s="7" customFormat="1" ht="12.75">
      <c r="A373" s="165"/>
      <c r="B373" s="165"/>
      <c r="C373" s="73"/>
      <c r="D373" s="73" t="s">
        <v>201</v>
      </c>
      <c r="E373" s="284">
        <v>20156</v>
      </c>
      <c r="F373" s="284">
        <v>20156</v>
      </c>
      <c r="G373" s="401">
        <v>12602.53</v>
      </c>
      <c r="H373" s="266">
        <f t="shared" si="20"/>
        <v>62.5249553482834</v>
      </c>
      <c r="I373" s="46"/>
    </row>
    <row r="374" spans="1:9" s="7" customFormat="1" ht="12.75">
      <c r="A374" s="165"/>
      <c r="B374" s="165"/>
      <c r="C374" s="73"/>
      <c r="D374" s="363" t="s">
        <v>84</v>
      </c>
      <c r="E374" s="300">
        <f>E375</f>
        <v>10377</v>
      </c>
      <c r="F374" s="300">
        <f>F375</f>
        <v>10377</v>
      </c>
      <c r="G374" s="394">
        <f>G375</f>
        <v>0</v>
      </c>
      <c r="H374" s="387">
        <f t="shared" si="20"/>
        <v>0</v>
      </c>
      <c r="I374" s="46"/>
    </row>
    <row r="375" spans="1:9" s="7" customFormat="1" ht="12.75">
      <c r="A375" s="171"/>
      <c r="B375" s="171"/>
      <c r="C375" s="73"/>
      <c r="D375" s="73" t="s">
        <v>201</v>
      </c>
      <c r="E375" s="284">
        <v>10377</v>
      </c>
      <c r="F375" s="284">
        <v>10377</v>
      </c>
      <c r="G375" s="401">
        <v>0</v>
      </c>
      <c r="H375" s="266">
        <f t="shared" si="20"/>
        <v>0</v>
      </c>
      <c r="I375" s="46"/>
    </row>
    <row r="376" spans="1:9" s="7" customFormat="1" ht="12.75">
      <c r="A376" s="108"/>
      <c r="B376" s="108"/>
      <c r="C376" s="108"/>
      <c r="D376" s="108"/>
      <c r="E376" s="287"/>
      <c r="F376" s="287"/>
      <c r="G376" s="405"/>
      <c r="H376" s="288"/>
      <c r="I376" s="46"/>
    </row>
    <row r="377" spans="1:9" s="7" customFormat="1" ht="12.75">
      <c r="A377" s="108"/>
      <c r="B377" s="108"/>
      <c r="C377" s="108"/>
      <c r="D377" s="108"/>
      <c r="E377" s="287"/>
      <c r="F377" s="287"/>
      <c r="G377" s="405"/>
      <c r="H377" s="288"/>
      <c r="I377" s="46"/>
    </row>
    <row r="378" spans="1:9" s="7" customFormat="1" ht="12.75">
      <c r="A378" s="108"/>
      <c r="B378" s="108"/>
      <c r="C378" s="108"/>
      <c r="D378" s="108"/>
      <c r="E378" s="287" t="s">
        <v>512</v>
      </c>
      <c r="F378" s="287"/>
      <c r="G378" s="405"/>
      <c r="H378" s="288"/>
      <c r="I378" s="46"/>
    </row>
    <row r="379" spans="1:9" s="7" customFormat="1" ht="12.75">
      <c r="A379" s="55" t="s">
        <v>0</v>
      </c>
      <c r="B379" s="52" t="s">
        <v>1</v>
      </c>
      <c r="C379" s="335" t="s">
        <v>2</v>
      </c>
      <c r="D379" s="53" t="s">
        <v>3</v>
      </c>
      <c r="E379" s="54" t="s">
        <v>151</v>
      </c>
      <c r="F379" s="53" t="s">
        <v>153</v>
      </c>
      <c r="G379" s="55" t="s">
        <v>155</v>
      </c>
      <c r="H379" s="289" t="s">
        <v>58</v>
      </c>
      <c r="I379" s="46"/>
    </row>
    <row r="380" spans="1:9" s="7" customFormat="1" ht="12.75">
      <c r="A380" s="60"/>
      <c r="B380" s="57"/>
      <c r="C380" s="337"/>
      <c r="D380" s="58"/>
      <c r="E380" s="57" t="s">
        <v>152</v>
      </c>
      <c r="F380" s="58" t="s">
        <v>154</v>
      </c>
      <c r="G380" s="60" t="s">
        <v>454</v>
      </c>
      <c r="H380" s="57" t="s">
        <v>170</v>
      </c>
      <c r="I380" s="46"/>
    </row>
    <row r="381" spans="1:9" s="7" customFormat="1" ht="12.75">
      <c r="A381" s="365">
        <v>1</v>
      </c>
      <c r="B381" s="365">
        <v>2</v>
      </c>
      <c r="C381" s="365">
        <v>3</v>
      </c>
      <c r="D381" s="60">
        <v>4</v>
      </c>
      <c r="E381" s="57">
        <v>5</v>
      </c>
      <c r="F381" s="57">
        <v>6</v>
      </c>
      <c r="G381" s="60">
        <v>7</v>
      </c>
      <c r="H381" s="290">
        <v>8</v>
      </c>
      <c r="I381" s="46"/>
    </row>
    <row r="382" spans="1:9" s="7" customFormat="1" ht="12.75">
      <c r="A382" s="78"/>
      <c r="B382" s="140">
        <v>80150</v>
      </c>
      <c r="C382" s="115"/>
      <c r="D382" s="67" t="s">
        <v>348</v>
      </c>
      <c r="E382" s="339"/>
      <c r="F382" s="339"/>
      <c r="G382" s="402"/>
      <c r="H382" s="272"/>
      <c r="I382" s="46"/>
    </row>
    <row r="383" spans="1:9" s="7" customFormat="1" ht="12.75">
      <c r="A383" s="165"/>
      <c r="B383" s="194"/>
      <c r="C383" s="115"/>
      <c r="D383" s="115" t="s">
        <v>349</v>
      </c>
      <c r="E383" s="339"/>
      <c r="F383" s="339"/>
      <c r="G383" s="402"/>
      <c r="H383" s="272"/>
      <c r="I383" s="46"/>
    </row>
    <row r="384" spans="1:9" s="7" customFormat="1" ht="12.75">
      <c r="A384" s="165"/>
      <c r="B384" s="194"/>
      <c r="C384" s="115"/>
      <c r="D384" s="115" t="s">
        <v>350</v>
      </c>
      <c r="E384" s="339"/>
      <c r="F384" s="339"/>
      <c r="G384" s="402"/>
      <c r="H384" s="272"/>
      <c r="I384" s="46"/>
    </row>
    <row r="385" spans="1:9" s="7" customFormat="1" ht="12.75">
      <c r="A385" s="165"/>
      <c r="B385" s="194"/>
      <c r="C385" s="115"/>
      <c r="D385" s="115" t="s">
        <v>351</v>
      </c>
      <c r="E385" s="339">
        <v>0</v>
      </c>
      <c r="F385" s="339">
        <f>F386+F387</f>
        <v>311701</v>
      </c>
      <c r="G385" s="402">
        <f>G386+G387</f>
        <v>112324.51000000001</v>
      </c>
      <c r="H385" s="272">
        <f aca="true" t="shared" si="21" ref="H385:H390">G385/F385*100</f>
        <v>36.03597999364776</v>
      </c>
      <c r="I385" s="46"/>
    </row>
    <row r="386" spans="1:9" s="7" customFormat="1" ht="12.75">
      <c r="A386" s="165"/>
      <c r="B386" s="181"/>
      <c r="C386" s="116"/>
      <c r="D386" s="342" t="s">
        <v>179</v>
      </c>
      <c r="E386" s="347">
        <v>0</v>
      </c>
      <c r="F386" s="347">
        <f>F399+F405</f>
        <v>0</v>
      </c>
      <c r="G386" s="399">
        <f>G399+G405</f>
        <v>0</v>
      </c>
      <c r="H386" s="370">
        <v>0</v>
      </c>
      <c r="I386" s="46"/>
    </row>
    <row r="387" spans="1:9" s="7" customFormat="1" ht="12.75">
      <c r="A387" s="165"/>
      <c r="B387" s="181"/>
      <c r="C387" s="116"/>
      <c r="D387" s="150" t="s">
        <v>245</v>
      </c>
      <c r="E387" s="339">
        <f>E388+E389+E390</f>
        <v>307137</v>
      </c>
      <c r="F387" s="339">
        <f>SUM(F388:F391)</f>
        <v>311701</v>
      </c>
      <c r="G387" s="402">
        <f>SUM(G388:G391)</f>
        <v>112324.51000000001</v>
      </c>
      <c r="H387" s="272">
        <f t="shared" si="21"/>
        <v>36.03597999364776</v>
      </c>
      <c r="I387" s="46"/>
    </row>
    <row r="388" spans="1:9" s="7" customFormat="1" ht="12.75">
      <c r="A388" s="165"/>
      <c r="B388" s="181"/>
      <c r="C388" s="116"/>
      <c r="D388" s="73" t="s">
        <v>200</v>
      </c>
      <c r="E388" s="284">
        <f aca="true" t="shared" si="22" ref="E388:G389">E395+E401+E407</f>
        <v>224940</v>
      </c>
      <c r="F388" s="284">
        <f>F395+F401+F407</f>
        <v>227378</v>
      </c>
      <c r="G388" s="401">
        <f t="shared" si="22"/>
        <v>96553.85</v>
      </c>
      <c r="H388" s="266">
        <f t="shared" si="21"/>
        <v>42.46402466377574</v>
      </c>
      <c r="I388" s="46"/>
    </row>
    <row r="389" spans="1:9" s="7" customFormat="1" ht="12.75">
      <c r="A389" s="165"/>
      <c r="B389" s="181"/>
      <c r="C389" s="116"/>
      <c r="D389" s="73" t="s">
        <v>201</v>
      </c>
      <c r="E389" s="284">
        <f t="shared" si="22"/>
        <v>82051</v>
      </c>
      <c r="F389" s="284">
        <f>F396+F402+F408</f>
        <v>84177</v>
      </c>
      <c r="G389" s="401">
        <f t="shared" si="22"/>
        <v>15770.66</v>
      </c>
      <c r="H389" s="266">
        <f t="shared" si="21"/>
        <v>18.73511766872186</v>
      </c>
      <c r="I389" s="46"/>
    </row>
    <row r="390" spans="1:9" s="7" customFormat="1" ht="12.75">
      <c r="A390" s="165"/>
      <c r="B390" s="181"/>
      <c r="C390" s="116"/>
      <c r="D390" s="73" t="s">
        <v>202</v>
      </c>
      <c r="E390" s="284">
        <f>E397+E403+E409</f>
        <v>146</v>
      </c>
      <c r="F390" s="284">
        <f>F397+F403+F409</f>
        <v>146</v>
      </c>
      <c r="G390" s="401">
        <v>0</v>
      </c>
      <c r="H390" s="266">
        <f t="shared" si="21"/>
        <v>0</v>
      </c>
      <c r="I390" s="46"/>
    </row>
    <row r="391" spans="1:9" s="7" customFormat="1" ht="12.75">
      <c r="A391" s="165"/>
      <c r="B391" s="181"/>
      <c r="C391" s="116"/>
      <c r="D391" s="73" t="s">
        <v>208</v>
      </c>
      <c r="E391" s="284">
        <v>0</v>
      </c>
      <c r="F391" s="284">
        <v>0</v>
      </c>
      <c r="G391" s="401">
        <v>0</v>
      </c>
      <c r="H391" s="266">
        <v>0</v>
      </c>
      <c r="I391" s="46"/>
    </row>
    <row r="392" spans="1:9" s="7" customFormat="1" ht="12.75">
      <c r="A392" s="165"/>
      <c r="B392" s="181"/>
      <c r="C392" s="116"/>
      <c r="D392" s="73" t="s">
        <v>249</v>
      </c>
      <c r="E392" s="284"/>
      <c r="F392" s="284"/>
      <c r="G392" s="401"/>
      <c r="H392" s="272"/>
      <c r="I392" s="46"/>
    </row>
    <row r="393" spans="1:9" s="7" customFormat="1" ht="12.75">
      <c r="A393" s="165"/>
      <c r="B393" s="181"/>
      <c r="C393" s="184"/>
      <c r="D393" s="410" t="s">
        <v>322</v>
      </c>
      <c r="E393" s="411">
        <f>E394</f>
        <v>26332</v>
      </c>
      <c r="F393" s="411">
        <f>F394</f>
        <v>36374</v>
      </c>
      <c r="G393" s="412">
        <f>G394</f>
        <v>9659.12</v>
      </c>
      <c r="H393" s="676">
        <f>G393/F393*100</f>
        <v>26.555011821630835</v>
      </c>
      <c r="I393" s="46"/>
    </row>
    <row r="394" spans="1:9" s="7" customFormat="1" ht="12.75">
      <c r="A394" s="165"/>
      <c r="B394" s="181"/>
      <c r="C394" s="116"/>
      <c r="D394" s="150" t="s">
        <v>245</v>
      </c>
      <c r="E394" s="339">
        <f>E395</f>
        <v>26332</v>
      </c>
      <c r="F394" s="339">
        <f>SUM(F395:F397)</f>
        <v>36374</v>
      </c>
      <c r="G394" s="402">
        <f>SUM(G395:G397)</f>
        <v>9659.12</v>
      </c>
      <c r="H394" s="272">
        <f>G394/F394*100</f>
        <v>26.555011821630835</v>
      </c>
      <c r="I394" s="46"/>
    </row>
    <row r="395" spans="1:9" s="7" customFormat="1" ht="12.75">
      <c r="A395" s="165"/>
      <c r="B395" s="181"/>
      <c r="C395" s="116"/>
      <c r="D395" s="73" t="s">
        <v>200</v>
      </c>
      <c r="E395" s="284">
        <v>26332</v>
      </c>
      <c r="F395" s="284">
        <v>27374</v>
      </c>
      <c r="G395" s="401">
        <v>7862.56</v>
      </c>
      <c r="H395" s="266">
        <f>G395/F395*100</f>
        <v>28.72272959742822</v>
      </c>
      <c r="I395" s="46"/>
    </row>
    <row r="396" spans="1:9" s="7" customFormat="1" ht="12.75">
      <c r="A396" s="165"/>
      <c r="B396" s="181"/>
      <c r="C396" s="116"/>
      <c r="D396" s="73" t="s">
        <v>201</v>
      </c>
      <c r="E396" s="284">
        <v>9000</v>
      </c>
      <c r="F396" s="284">
        <v>9000</v>
      </c>
      <c r="G396" s="401">
        <v>1796.56</v>
      </c>
      <c r="H396" s="266">
        <f>G396/F396*100</f>
        <v>19.96177777777778</v>
      </c>
      <c r="I396" s="46"/>
    </row>
    <row r="397" spans="1:9" s="7" customFormat="1" ht="12.75">
      <c r="A397" s="165"/>
      <c r="B397" s="181"/>
      <c r="C397" s="116"/>
      <c r="D397" s="73" t="s">
        <v>202</v>
      </c>
      <c r="E397" s="284">
        <v>0</v>
      </c>
      <c r="F397" s="284">
        <v>0</v>
      </c>
      <c r="G397" s="401">
        <v>0</v>
      </c>
      <c r="H397" s="266">
        <v>0</v>
      </c>
      <c r="I397" s="46"/>
    </row>
    <row r="398" spans="1:9" s="7" customFormat="1" ht="12.75">
      <c r="A398" s="165"/>
      <c r="B398" s="181"/>
      <c r="C398" s="116"/>
      <c r="D398" s="410" t="s">
        <v>40</v>
      </c>
      <c r="E398" s="300">
        <f>E399+E400</f>
        <v>60284</v>
      </c>
      <c r="F398" s="300">
        <f>F399+F400</f>
        <v>62410</v>
      </c>
      <c r="G398" s="394">
        <f>G399+G400</f>
        <v>32463.93</v>
      </c>
      <c r="H398" s="675">
        <f>G398/F398*100</f>
        <v>52.01719275757091</v>
      </c>
      <c r="I398" s="46"/>
    </row>
    <row r="399" spans="1:9" s="7" customFormat="1" ht="12.75">
      <c r="A399" s="165"/>
      <c r="B399" s="181"/>
      <c r="C399" s="116"/>
      <c r="D399" s="342" t="s">
        <v>179</v>
      </c>
      <c r="E399" s="347">
        <v>0</v>
      </c>
      <c r="F399" s="347">
        <v>0</v>
      </c>
      <c r="G399" s="399">
        <v>0</v>
      </c>
      <c r="H399" s="370">
        <v>0</v>
      </c>
      <c r="I399" s="46"/>
    </row>
    <row r="400" spans="1:9" s="7" customFormat="1" ht="12.75">
      <c r="A400" s="165"/>
      <c r="B400" s="181"/>
      <c r="C400" s="116"/>
      <c r="D400" s="150" t="s">
        <v>245</v>
      </c>
      <c r="E400" s="339">
        <f>SUM(E401:E403)</f>
        <v>60284</v>
      </c>
      <c r="F400" s="339">
        <f>SUM(F401:F403)</f>
        <v>62410</v>
      </c>
      <c r="G400" s="402">
        <f>SUM(G401:G403)</f>
        <v>32463.93</v>
      </c>
      <c r="H400" s="272">
        <f aca="true" t="shared" si="23" ref="H400:H411">G400/F400*100</f>
        <v>52.01719275757091</v>
      </c>
      <c r="I400" s="46"/>
    </row>
    <row r="401" spans="1:9" s="7" customFormat="1" ht="12.75">
      <c r="A401" s="165"/>
      <c r="B401" s="181"/>
      <c r="C401" s="116"/>
      <c r="D401" s="73" t="s">
        <v>200</v>
      </c>
      <c r="E401" s="284">
        <v>53687</v>
      </c>
      <c r="F401" s="284">
        <v>53687</v>
      </c>
      <c r="G401" s="401">
        <v>27544.86</v>
      </c>
      <c r="H401" s="266">
        <f t="shared" si="23"/>
        <v>51.306387021066556</v>
      </c>
      <c r="I401" s="46"/>
    </row>
    <row r="402" spans="1:9" s="7" customFormat="1" ht="12.75">
      <c r="A402" s="165"/>
      <c r="B402" s="181"/>
      <c r="C402" s="116"/>
      <c r="D402" s="73" t="s">
        <v>201</v>
      </c>
      <c r="E402" s="284">
        <v>6597</v>
      </c>
      <c r="F402" s="284">
        <v>8723</v>
      </c>
      <c r="G402" s="401">
        <v>4919.07</v>
      </c>
      <c r="H402" s="266">
        <f t="shared" si="23"/>
        <v>56.39195230998509</v>
      </c>
      <c r="I402" s="46"/>
    </row>
    <row r="403" spans="1:9" s="7" customFormat="1" ht="12.75">
      <c r="A403" s="165"/>
      <c r="B403" s="181"/>
      <c r="C403" s="116"/>
      <c r="D403" s="73" t="s">
        <v>202</v>
      </c>
      <c r="E403" s="284"/>
      <c r="F403" s="284">
        <v>0</v>
      </c>
      <c r="G403" s="401">
        <v>0</v>
      </c>
      <c r="H403" s="266">
        <v>0</v>
      </c>
      <c r="I403" s="46"/>
    </row>
    <row r="404" spans="1:9" s="7" customFormat="1" ht="12.75">
      <c r="A404" s="165"/>
      <c r="B404" s="181"/>
      <c r="C404" s="116"/>
      <c r="D404" s="410" t="s">
        <v>81</v>
      </c>
      <c r="E404" s="300">
        <f>E405+E406</f>
        <v>211521</v>
      </c>
      <c r="F404" s="300">
        <f>F405+F406</f>
        <v>212917</v>
      </c>
      <c r="G404" s="394">
        <f>G405+G406</f>
        <v>70201.46</v>
      </c>
      <c r="H404" s="270">
        <f t="shared" si="23"/>
        <v>32.971279888407224</v>
      </c>
      <c r="I404" s="46"/>
    </row>
    <row r="405" spans="1:9" s="7" customFormat="1" ht="12.75">
      <c r="A405" s="165"/>
      <c r="B405" s="181"/>
      <c r="C405" s="116"/>
      <c r="D405" s="342" t="s">
        <v>179</v>
      </c>
      <c r="E405" s="347">
        <v>0</v>
      </c>
      <c r="F405" s="347">
        <v>0</v>
      </c>
      <c r="G405" s="399">
        <v>0</v>
      </c>
      <c r="H405" s="370">
        <v>0</v>
      </c>
      <c r="I405" s="46"/>
    </row>
    <row r="406" spans="1:9" s="7" customFormat="1" ht="12.75">
      <c r="A406" s="165"/>
      <c r="B406" s="181"/>
      <c r="C406" s="116"/>
      <c r="D406" s="150" t="s">
        <v>245</v>
      </c>
      <c r="E406" s="339">
        <f>SUM(E407:E409)</f>
        <v>211521</v>
      </c>
      <c r="F406" s="339">
        <f>SUM(F407:F409)</f>
        <v>212917</v>
      </c>
      <c r="G406" s="402">
        <f>SUM(G407:G409)</f>
        <v>70201.46</v>
      </c>
      <c r="H406" s="272">
        <f t="shared" si="23"/>
        <v>32.971279888407224</v>
      </c>
      <c r="I406" s="46"/>
    </row>
    <row r="407" spans="1:9" s="7" customFormat="1" ht="12.75">
      <c r="A407" s="165"/>
      <c r="B407" s="181"/>
      <c r="C407" s="116"/>
      <c r="D407" s="73" t="s">
        <v>200</v>
      </c>
      <c r="E407" s="284">
        <v>144921</v>
      </c>
      <c r="F407" s="284">
        <v>146317</v>
      </c>
      <c r="G407" s="401">
        <v>61146.43</v>
      </c>
      <c r="H407" s="266">
        <f t="shared" si="23"/>
        <v>41.79037979182187</v>
      </c>
      <c r="I407" s="46"/>
    </row>
    <row r="408" spans="1:9" s="7" customFormat="1" ht="12.75">
      <c r="A408" s="165"/>
      <c r="B408" s="181"/>
      <c r="C408" s="116"/>
      <c r="D408" s="73" t="s">
        <v>201</v>
      </c>
      <c r="E408" s="284">
        <v>66454</v>
      </c>
      <c r="F408" s="284">
        <v>66454</v>
      </c>
      <c r="G408" s="401">
        <v>9055.03</v>
      </c>
      <c r="H408" s="266">
        <f t="shared" si="23"/>
        <v>13.626011978210492</v>
      </c>
      <c r="I408" s="46"/>
    </row>
    <row r="409" spans="1:9" s="7" customFormat="1" ht="12.75">
      <c r="A409" s="165"/>
      <c r="B409" s="184"/>
      <c r="C409" s="116"/>
      <c r="D409" s="73" t="s">
        <v>202</v>
      </c>
      <c r="E409" s="284">
        <v>146</v>
      </c>
      <c r="F409" s="284">
        <v>146</v>
      </c>
      <c r="G409" s="401">
        <v>0</v>
      </c>
      <c r="H409" s="266">
        <f t="shared" si="23"/>
        <v>0</v>
      </c>
      <c r="I409" s="46"/>
    </row>
    <row r="410" spans="1:9" s="7" customFormat="1" ht="12.75">
      <c r="A410" s="169"/>
      <c r="B410" s="194">
        <v>80195</v>
      </c>
      <c r="C410" s="115"/>
      <c r="D410" s="67" t="s">
        <v>70</v>
      </c>
      <c r="E410" s="339">
        <f>E411</f>
        <v>107050</v>
      </c>
      <c r="F410" s="339">
        <f>F411</f>
        <v>316484</v>
      </c>
      <c r="G410" s="402">
        <f>G411</f>
        <v>81390</v>
      </c>
      <c r="H410" s="71">
        <f t="shared" si="23"/>
        <v>25.71693987689741</v>
      </c>
      <c r="I410" s="46"/>
    </row>
    <row r="411" spans="1:9" s="7" customFormat="1" ht="12.75">
      <c r="A411" s="169"/>
      <c r="B411" s="194"/>
      <c r="C411" s="115"/>
      <c r="D411" s="150" t="s">
        <v>245</v>
      </c>
      <c r="E411" s="339">
        <f>SUM(E412:E415)</f>
        <v>107050</v>
      </c>
      <c r="F411" s="339">
        <f>SUM(F412:F415)</f>
        <v>316484</v>
      </c>
      <c r="G411" s="402">
        <f>SUM(G412:G415)</f>
        <v>81390</v>
      </c>
      <c r="H411" s="156">
        <f t="shared" si="23"/>
        <v>25.71693987689741</v>
      </c>
      <c r="I411" s="46"/>
    </row>
    <row r="412" spans="1:9" s="7" customFormat="1" ht="12.75">
      <c r="A412" s="169"/>
      <c r="B412" s="194"/>
      <c r="C412" s="115"/>
      <c r="D412" s="73" t="s">
        <v>200</v>
      </c>
      <c r="E412" s="284">
        <v>0</v>
      </c>
      <c r="F412" s="284">
        <f>F418</f>
        <v>13538</v>
      </c>
      <c r="G412" s="401">
        <v>0</v>
      </c>
      <c r="H412" s="390">
        <v>0</v>
      </c>
      <c r="I412" s="46"/>
    </row>
    <row r="413" spans="1:9" s="7" customFormat="1" ht="12.75">
      <c r="A413" s="169"/>
      <c r="B413" s="194"/>
      <c r="C413" s="115"/>
      <c r="D413" s="73" t="s">
        <v>201</v>
      </c>
      <c r="E413" s="284">
        <f>E419+E421+E423+E425+E427</f>
        <v>107050</v>
      </c>
      <c r="F413" s="284">
        <f>F419+F421+F423+F425+F427</f>
        <v>302946</v>
      </c>
      <c r="G413" s="401">
        <f>G419+G421+G423+G425+G427</f>
        <v>81390</v>
      </c>
      <c r="H413" s="390">
        <f>G413/F413*100</f>
        <v>26.866174169654002</v>
      </c>
      <c r="I413" s="46"/>
    </row>
    <row r="414" spans="1:9" s="7" customFormat="1" ht="12.75">
      <c r="A414" s="169"/>
      <c r="B414" s="194"/>
      <c r="C414" s="115"/>
      <c r="D414" s="73" t="s">
        <v>202</v>
      </c>
      <c r="E414" s="284">
        <v>0</v>
      </c>
      <c r="F414" s="284">
        <v>0</v>
      </c>
      <c r="G414" s="401">
        <v>0</v>
      </c>
      <c r="H414" s="390">
        <v>0</v>
      </c>
      <c r="I414" s="46"/>
    </row>
    <row r="415" spans="1:9" s="7" customFormat="1" ht="12.75">
      <c r="A415" s="169"/>
      <c r="B415" s="194"/>
      <c r="C415" s="115"/>
      <c r="D415" s="73" t="s">
        <v>208</v>
      </c>
      <c r="E415" s="284">
        <v>0</v>
      </c>
      <c r="F415" s="284">
        <v>0</v>
      </c>
      <c r="G415" s="401">
        <v>0</v>
      </c>
      <c r="H415" s="390">
        <v>0</v>
      </c>
      <c r="I415" s="46"/>
    </row>
    <row r="416" spans="1:9" s="7" customFormat="1" ht="12.75">
      <c r="A416" s="169"/>
      <c r="B416" s="194"/>
      <c r="C416" s="115"/>
      <c r="D416" s="73" t="s">
        <v>209</v>
      </c>
      <c r="E416" s="339"/>
      <c r="F416" s="339"/>
      <c r="G416" s="402"/>
      <c r="H416" s="156"/>
      <c r="I416" s="46"/>
    </row>
    <row r="417" spans="1:9" s="7" customFormat="1" ht="12.75">
      <c r="A417" s="169"/>
      <c r="B417" s="417"/>
      <c r="C417" s="366"/>
      <c r="D417" s="363" t="s">
        <v>84</v>
      </c>
      <c r="E417" s="300">
        <f>E418+E419</f>
        <v>10000</v>
      </c>
      <c r="F417" s="300">
        <f>F418+F419</f>
        <v>219434</v>
      </c>
      <c r="G417" s="394">
        <f>G418+G419</f>
        <v>671</v>
      </c>
      <c r="H417" s="387">
        <f>G417/F417*100</f>
        <v>0.305786705797643</v>
      </c>
      <c r="I417" s="46"/>
    </row>
    <row r="418" spans="1:9" s="7" customFormat="1" ht="12.75">
      <c r="A418" s="169"/>
      <c r="B418" s="417"/>
      <c r="C418" s="366"/>
      <c r="D418" s="73" t="s">
        <v>200</v>
      </c>
      <c r="E418" s="284">
        <v>0</v>
      </c>
      <c r="F418" s="284">
        <v>13538</v>
      </c>
      <c r="G418" s="401">
        <v>0</v>
      </c>
      <c r="H418" s="390">
        <v>0</v>
      </c>
      <c r="I418" s="46"/>
    </row>
    <row r="419" spans="1:9" ht="12.75">
      <c r="A419" s="165"/>
      <c r="B419" s="181"/>
      <c r="C419" s="116"/>
      <c r="D419" s="73" t="s">
        <v>201</v>
      </c>
      <c r="E419" s="284">
        <v>10000</v>
      </c>
      <c r="F419" s="284">
        <v>205896</v>
      </c>
      <c r="G419" s="401">
        <v>671</v>
      </c>
      <c r="H419" s="76">
        <f aca="true" t="shared" si="24" ref="H419:H425">G419/F419*100</f>
        <v>0.32589268368496715</v>
      </c>
      <c r="I419" s="46"/>
    </row>
    <row r="420" spans="1:9" s="7" customFormat="1" ht="12.75">
      <c r="A420" s="219"/>
      <c r="B420" s="375"/>
      <c r="C420" s="183"/>
      <c r="D420" s="363" t="s">
        <v>322</v>
      </c>
      <c r="E420" s="300">
        <f>E421</f>
        <v>25000</v>
      </c>
      <c r="F420" s="300">
        <f>F421</f>
        <v>25000</v>
      </c>
      <c r="G420" s="394">
        <f>G421</f>
        <v>23800</v>
      </c>
      <c r="H420" s="387">
        <f t="shared" si="24"/>
        <v>95.19999999999999</v>
      </c>
      <c r="I420" s="46"/>
    </row>
    <row r="421" spans="1:9" s="7" customFormat="1" ht="12.75">
      <c r="A421" s="165"/>
      <c r="B421" s="181"/>
      <c r="C421" s="116"/>
      <c r="D421" s="73" t="s">
        <v>201</v>
      </c>
      <c r="E421" s="284">
        <v>25000</v>
      </c>
      <c r="F421" s="284">
        <v>25000</v>
      </c>
      <c r="G421" s="401">
        <v>23800</v>
      </c>
      <c r="H421" s="266">
        <f t="shared" si="24"/>
        <v>95.19999999999999</v>
      </c>
      <c r="I421" s="46"/>
    </row>
    <row r="422" spans="1:9" s="7" customFormat="1" ht="12.75">
      <c r="A422" s="219"/>
      <c r="B422" s="375"/>
      <c r="C422" s="183"/>
      <c r="D422" s="363" t="s">
        <v>124</v>
      </c>
      <c r="E422" s="300">
        <f>E423</f>
        <v>25438</v>
      </c>
      <c r="F422" s="300">
        <f>F423</f>
        <v>25438</v>
      </c>
      <c r="G422" s="394">
        <f>G423</f>
        <v>19079</v>
      </c>
      <c r="H422" s="387">
        <f t="shared" si="24"/>
        <v>75.00196556333046</v>
      </c>
      <c r="I422" s="46"/>
    </row>
    <row r="423" spans="1:9" s="7" customFormat="1" ht="12.75">
      <c r="A423" s="165"/>
      <c r="B423" s="181"/>
      <c r="C423" s="116"/>
      <c r="D423" s="73" t="s">
        <v>201</v>
      </c>
      <c r="E423" s="284">
        <v>25438</v>
      </c>
      <c r="F423" s="284">
        <v>25438</v>
      </c>
      <c r="G423" s="401">
        <v>19079</v>
      </c>
      <c r="H423" s="266">
        <f t="shared" si="24"/>
        <v>75.00196556333046</v>
      </c>
      <c r="I423" s="46"/>
    </row>
    <row r="424" spans="1:9" s="7" customFormat="1" ht="12.75">
      <c r="A424" s="219"/>
      <c r="B424" s="375"/>
      <c r="C424" s="409"/>
      <c r="D424" s="410" t="s">
        <v>117</v>
      </c>
      <c r="E424" s="411">
        <f>E425</f>
        <v>43960</v>
      </c>
      <c r="F424" s="411">
        <f>F425</f>
        <v>43960</v>
      </c>
      <c r="G424" s="412">
        <f>G425</f>
        <v>35718</v>
      </c>
      <c r="H424" s="387">
        <f t="shared" si="24"/>
        <v>81.25113739763421</v>
      </c>
      <c r="I424" s="46"/>
    </row>
    <row r="425" spans="1:9" s="7" customFormat="1" ht="12.75">
      <c r="A425" s="165"/>
      <c r="B425" s="181"/>
      <c r="C425" s="116"/>
      <c r="D425" s="73" t="s">
        <v>201</v>
      </c>
      <c r="E425" s="284">
        <v>43960</v>
      </c>
      <c r="F425" s="284">
        <v>43960</v>
      </c>
      <c r="G425" s="401">
        <v>35718</v>
      </c>
      <c r="H425" s="266">
        <f t="shared" si="24"/>
        <v>81.25113739763421</v>
      </c>
      <c r="I425" s="46"/>
    </row>
    <row r="426" spans="1:9" s="7" customFormat="1" ht="12.75">
      <c r="A426" s="219"/>
      <c r="B426" s="375"/>
      <c r="C426" s="183"/>
      <c r="D426" s="363" t="s">
        <v>313</v>
      </c>
      <c r="E426" s="300">
        <f>E427</f>
        <v>2652</v>
      </c>
      <c r="F426" s="300">
        <f>F427</f>
        <v>2652</v>
      </c>
      <c r="G426" s="394">
        <f>G427</f>
        <v>2122</v>
      </c>
      <c r="H426" s="387">
        <f>G426/F426*100</f>
        <v>80.01508295625943</v>
      </c>
      <c r="I426" s="46"/>
    </row>
    <row r="427" spans="1:9" s="7" customFormat="1" ht="12.75">
      <c r="A427" s="171"/>
      <c r="B427" s="181"/>
      <c r="C427" s="132"/>
      <c r="D427" s="73" t="s">
        <v>201</v>
      </c>
      <c r="E427" s="284">
        <v>2652</v>
      </c>
      <c r="F427" s="284">
        <v>2652</v>
      </c>
      <c r="G427" s="401">
        <v>2122</v>
      </c>
      <c r="H427" s="266">
        <f>G427/F427*100</f>
        <v>80.01508295625943</v>
      </c>
      <c r="I427" s="46"/>
    </row>
    <row r="428" spans="1:9" ht="12.75">
      <c r="A428" s="522">
        <v>851</v>
      </c>
      <c r="B428" s="522"/>
      <c r="C428" s="523"/>
      <c r="D428" s="532" t="s">
        <v>43</v>
      </c>
      <c r="E428" s="323">
        <f>E429+E430</f>
        <v>4316000</v>
      </c>
      <c r="F428" s="323">
        <f>F429+F430</f>
        <v>4321600</v>
      </c>
      <c r="G428" s="566">
        <f>G429+G430</f>
        <v>3284669.6</v>
      </c>
      <c r="H428" s="313">
        <f>G428/F428*100</f>
        <v>76.00586819696409</v>
      </c>
      <c r="I428" s="46"/>
    </row>
    <row r="429" spans="1:9" ht="12.75">
      <c r="A429" s="549"/>
      <c r="B429" s="549"/>
      <c r="C429" s="536"/>
      <c r="D429" s="528" t="s">
        <v>179</v>
      </c>
      <c r="E429" s="567">
        <f>E438+E447+E454+E471+E486</f>
        <v>2400000</v>
      </c>
      <c r="F429" s="567">
        <f>F438+F447+F454+F471+F486</f>
        <v>2400000</v>
      </c>
      <c r="G429" s="568">
        <f>G438+G447+G454+G471+G486</f>
        <v>2400000</v>
      </c>
      <c r="H429" s="530">
        <f>G429/F429*100</f>
        <v>100</v>
      </c>
      <c r="I429" s="46"/>
    </row>
    <row r="430" spans="1:9" ht="12.75">
      <c r="A430" s="549"/>
      <c r="B430" s="549"/>
      <c r="C430" s="536"/>
      <c r="D430" s="528" t="s">
        <v>269</v>
      </c>
      <c r="E430" s="567">
        <f>SUM(E431:E435)+E436</f>
        <v>1916000</v>
      </c>
      <c r="F430" s="567">
        <f>SUM(F431:F435)+F436</f>
        <v>1921600</v>
      </c>
      <c r="G430" s="568">
        <f>SUM(G431:G435)+G436</f>
        <v>884669.6</v>
      </c>
      <c r="H430" s="530">
        <f>G430/F430*100</f>
        <v>46.038176519567024</v>
      </c>
      <c r="I430" s="46"/>
    </row>
    <row r="431" spans="1:9" ht="12.75">
      <c r="A431" s="549"/>
      <c r="B431" s="549"/>
      <c r="C431" s="536"/>
      <c r="D431" s="528" t="s">
        <v>200</v>
      </c>
      <c r="E431" s="567">
        <v>0</v>
      </c>
      <c r="F431" s="567">
        <f>F473+F488+F449+F456</f>
        <v>960</v>
      </c>
      <c r="G431" s="568">
        <f>G473+G488+G449+G456</f>
        <v>960</v>
      </c>
      <c r="H431" s="530">
        <v>0</v>
      </c>
      <c r="I431" s="46"/>
    </row>
    <row r="432" spans="1:9" ht="12.75">
      <c r="A432" s="549"/>
      <c r="B432" s="549"/>
      <c r="C432" s="536"/>
      <c r="D432" s="528" t="s">
        <v>201</v>
      </c>
      <c r="E432" s="567">
        <f>E450+E457+E474+E489+E440</f>
        <v>1916000</v>
      </c>
      <c r="F432" s="567">
        <f>F457+F474+F489+F450+F440</f>
        <v>1920640</v>
      </c>
      <c r="G432" s="568">
        <f>G457+G474+G489+G450+G440</f>
        <v>883709.6</v>
      </c>
      <c r="H432" s="530">
        <f>G432/F432*100</f>
        <v>46.011204598467174</v>
      </c>
      <c r="I432" s="46"/>
    </row>
    <row r="433" spans="1:12" ht="12.75">
      <c r="A433" s="549"/>
      <c r="B433" s="549"/>
      <c r="C433" s="536"/>
      <c r="D433" s="528" t="s">
        <v>202</v>
      </c>
      <c r="E433" s="567">
        <v>0</v>
      </c>
      <c r="F433" s="567">
        <f>F458+F475+F490</f>
        <v>0</v>
      </c>
      <c r="G433" s="568">
        <f>+G458+G475+G490</f>
        <v>0</v>
      </c>
      <c r="H433" s="530">
        <v>0</v>
      </c>
      <c r="I433" s="46"/>
      <c r="L433" s="1" t="s">
        <v>265</v>
      </c>
    </row>
    <row r="434" spans="1:9" ht="12.75">
      <c r="A434" s="549"/>
      <c r="B434" s="549"/>
      <c r="C434" s="536"/>
      <c r="D434" s="528" t="s">
        <v>208</v>
      </c>
      <c r="E434" s="567">
        <v>0</v>
      </c>
      <c r="F434" s="567">
        <f>F459+F491</f>
        <v>0</v>
      </c>
      <c r="G434" s="568">
        <v>0</v>
      </c>
      <c r="H434" s="530">
        <v>0</v>
      </c>
      <c r="I434" s="46"/>
    </row>
    <row r="435" spans="1:9" ht="12.75">
      <c r="A435" s="549"/>
      <c r="B435" s="549"/>
      <c r="C435" s="536"/>
      <c r="D435" s="569" t="s">
        <v>246</v>
      </c>
      <c r="E435" s="567">
        <v>0</v>
      </c>
      <c r="F435" s="567">
        <v>0</v>
      </c>
      <c r="G435" s="568">
        <v>0</v>
      </c>
      <c r="H435" s="530">
        <v>0</v>
      </c>
      <c r="I435" s="46"/>
    </row>
    <row r="436" spans="1:9" ht="12.75">
      <c r="A436" s="550"/>
      <c r="B436" s="550"/>
      <c r="C436" s="540"/>
      <c r="D436" s="574" t="s">
        <v>203</v>
      </c>
      <c r="E436" s="567">
        <v>0</v>
      </c>
      <c r="F436" s="567">
        <v>0</v>
      </c>
      <c r="G436" s="568">
        <v>0</v>
      </c>
      <c r="H436" s="530">
        <v>0</v>
      </c>
      <c r="I436" s="46"/>
    </row>
    <row r="437" spans="1:9" ht="12.75">
      <c r="A437" s="189"/>
      <c r="B437" s="176">
        <v>85111</v>
      </c>
      <c r="C437" s="190"/>
      <c r="D437" s="186" t="s">
        <v>184</v>
      </c>
      <c r="E437" s="418">
        <f>E438+E439</f>
        <v>2400000</v>
      </c>
      <c r="F437" s="418">
        <f>F438+F439</f>
        <v>2400000</v>
      </c>
      <c r="G437" s="419">
        <f>G438+G439</f>
        <v>2400000</v>
      </c>
      <c r="H437" s="71">
        <f>G437/F437*100</f>
        <v>100</v>
      </c>
      <c r="I437" s="46"/>
    </row>
    <row r="438" spans="1:9" ht="12.75">
      <c r="A438" s="189"/>
      <c r="B438" s="176"/>
      <c r="C438" s="191"/>
      <c r="D438" s="342" t="s">
        <v>179</v>
      </c>
      <c r="E438" s="420">
        <v>2400000</v>
      </c>
      <c r="F438" s="420">
        <v>2400000</v>
      </c>
      <c r="G438" s="421">
        <v>2400000</v>
      </c>
      <c r="H438" s="77">
        <f>G438/F438*100</f>
        <v>100</v>
      </c>
      <c r="I438" s="46"/>
    </row>
    <row r="439" spans="1:9" ht="12.75">
      <c r="A439" s="189"/>
      <c r="B439" s="176"/>
      <c r="C439" s="191"/>
      <c r="D439" s="150" t="s">
        <v>245</v>
      </c>
      <c r="E439" s="418">
        <f>SUM(E440:E440)</f>
        <v>0</v>
      </c>
      <c r="F439" s="418">
        <f>F440</f>
        <v>0</v>
      </c>
      <c r="G439" s="419">
        <f>G440</f>
        <v>0</v>
      </c>
      <c r="H439" s="71">
        <v>0</v>
      </c>
      <c r="I439" s="46"/>
    </row>
    <row r="440" spans="1:9" ht="12.75">
      <c r="A440" s="190"/>
      <c r="B440" s="193"/>
      <c r="C440" s="153"/>
      <c r="D440" s="73" t="s">
        <v>201</v>
      </c>
      <c r="E440" s="357">
        <v>0</v>
      </c>
      <c r="F440" s="357">
        <v>0</v>
      </c>
      <c r="G440" s="422">
        <v>0</v>
      </c>
      <c r="H440" s="80">
        <v>0</v>
      </c>
      <c r="I440" s="46"/>
    </row>
    <row r="441" spans="1:9" ht="12.75">
      <c r="A441" s="455"/>
      <c r="B441" s="455"/>
      <c r="C441" s="461"/>
      <c r="D441" s="108"/>
      <c r="E441" s="459" t="s">
        <v>504</v>
      </c>
      <c r="F441" s="459"/>
      <c r="G441" s="462"/>
      <c r="H441" s="111"/>
      <c r="I441" s="46"/>
    </row>
    <row r="442" spans="1:9" ht="12.75">
      <c r="A442" s="455"/>
      <c r="B442" s="455"/>
      <c r="C442" s="461"/>
      <c r="D442" s="108"/>
      <c r="E442" s="459"/>
      <c r="F442" s="459"/>
      <c r="G442" s="462"/>
      <c r="H442" s="111"/>
      <c r="I442" s="46"/>
    </row>
    <row r="443" spans="1:9" ht="12.75">
      <c r="A443" s="55" t="s">
        <v>0</v>
      </c>
      <c r="B443" s="52" t="s">
        <v>1</v>
      </c>
      <c r="C443" s="335" t="s">
        <v>2</v>
      </c>
      <c r="D443" s="53" t="s">
        <v>3</v>
      </c>
      <c r="E443" s="54" t="s">
        <v>151</v>
      </c>
      <c r="F443" s="53" t="s">
        <v>153</v>
      </c>
      <c r="G443" s="55" t="s">
        <v>155</v>
      </c>
      <c r="H443" s="289" t="s">
        <v>58</v>
      </c>
      <c r="I443" s="46"/>
    </row>
    <row r="444" spans="1:9" ht="12.75">
      <c r="A444" s="60"/>
      <c r="B444" s="57"/>
      <c r="C444" s="337"/>
      <c r="D444" s="58"/>
      <c r="E444" s="57" t="s">
        <v>152</v>
      </c>
      <c r="F444" s="58" t="s">
        <v>154</v>
      </c>
      <c r="G444" s="60" t="s">
        <v>454</v>
      </c>
      <c r="H444" s="57" t="s">
        <v>170</v>
      </c>
      <c r="I444" s="46"/>
    </row>
    <row r="445" spans="1:9" ht="12.75">
      <c r="A445" s="52">
        <v>1</v>
      </c>
      <c r="B445" s="365">
        <v>2</v>
      </c>
      <c r="C445" s="365">
        <v>3</v>
      </c>
      <c r="D445" s="60">
        <v>4</v>
      </c>
      <c r="E445" s="57">
        <v>5</v>
      </c>
      <c r="F445" s="57">
        <v>6</v>
      </c>
      <c r="G445" s="60">
        <v>7</v>
      </c>
      <c r="H445" s="290">
        <v>8</v>
      </c>
      <c r="I445" s="46"/>
    </row>
    <row r="446" spans="1:9" ht="12.75">
      <c r="A446" s="186"/>
      <c r="B446" s="176">
        <v>85117</v>
      </c>
      <c r="C446" s="153"/>
      <c r="D446" s="191" t="s">
        <v>345</v>
      </c>
      <c r="E446" s="354">
        <f>E447+E448</f>
        <v>10000</v>
      </c>
      <c r="F446" s="354">
        <f>F447+F448</f>
        <v>10000</v>
      </c>
      <c r="G446" s="423">
        <f>G447+G448</f>
        <v>0</v>
      </c>
      <c r="H446" s="71">
        <v>0</v>
      </c>
      <c r="I446" s="46"/>
    </row>
    <row r="447" spans="1:9" ht="12.75">
      <c r="A447" s="189"/>
      <c r="B447" s="176"/>
      <c r="C447" s="153"/>
      <c r="D447" s="342" t="s">
        <v>179</v>
      </c>
      <c r="E447" s="354">
        <v>0</v>
      </c>
      <c r="F447" s="354">
        <v>0</v>
      </c>
      <c r="G447" s="423">
        <v>0</v>
      </c>
      <c r="H447" s="71">
        <v>0</v>
      </c>
      <c r="I447" s="46"/>
    </row>
    <row r="448" spans="1:9" ht="12.75">
      <c r="A448" s="189"/>
      <c r="B448" s="176"/>
      <c r="C448" s="153"/>
      <c r="D448" s="150" t="s">
        <v>245</v>
      </c>
      <c r="E448" s="354">
        <f>E450</f>
        <v>10000</v>
      </c>
      <c r="F448" s="354">
        <f>SUM(F449:F452)</f>
        <v>10000</v>
      </c>
      <c r="G448" s="423">
        <f>SUM(G449:G452)</f>
        <v>0</v>
      </c>
      <c r="H448" s="71">
        <v>0</v>
      </c>
      <c r="I448" s="46"/>
    </row>
    <row r="449" spans="1:9" ht="12.75">
      <c r="A449" s="189"/>
      <c r="B449" s="176"/>
      <c r="C449" s="153"/>
      <c r="D449" s="73" t="s">
        <v>200</v>
      </c>
      <c r="E449" s="357">
        <v>0</v>
      </c>
      <c r="F449" s="357">
        <v>0</v>
      </c>
      <c r="G449" s="422">
        <v>0</v>
      </c>
      <c r="H449" s="80">
        <v>0</v>
      </c>
      <c r="I449" s="46"/>
    </row>
    <row r="450" spans="1:9" ht="12.75">
      <c r="A450" s="189"/>
      <c r="B450" s="176"/>
      <c r="C450" s="153"/>
      <c r="D450" s="73" t="s">
        <v>201</v>
      </c>
      <c r="E450" s="357">
        <v>10000</v>
      </c>
      <c r="F450" s="357">
        <v>10000</v>
      </c>
      <c r="G450" s="422">
        <v>0</v>
      </c>
      <c r="H450" s="80">
        <v>0</v>
      </c>
      <c r="I450" s="46"/>
    </row>
    <row r="451" spans="1:9" ht="12.75">
      <c r="A451" s="189"/>
      <c r="B451" s="176"/>
      <c r="C451" s="153"/>
      <c r="D451" s="73" t="s">
        <v>202</v>
      </c>
      <c r="E451" s="357">
        <v>0</v>
      </c>
      <c r="F451" s="357">
        <v>0</v>
      </c>
      <c r="G451" s="422">
        <v>0</v>
      </c>
      <c r="H451" s="80">
        <v>0</v>
      </c>
      <c r="I451" s="46"/>
    </row>
    <row r="452" spans="1:9" ht="12.75">
      <c r="A452" s="189"/>
      <c r="B452" s="193"/>
      <c r="C452" s="153"/>
      <c r="D452" s="73" t="s">
        <v>208</v>
      </c>
      <c r="E452" s="357">
        <v>0</v>
      </c>
      <c r="F452" s="357">
        <v>0</v>
      </c>
      <c r="G452" s="422">
        <v>0</v>
      </c>
      <c r="H452" s="80">
        <v>0</v>
      </c>
      <c r="I452" s="46"/>
    </row>
    <row r="453" spans="1:9" ht="12.75">
      <c r="A453" s="165"/>
      <c r="B453" s="176">
        <v>85153</v>
      </c>
      <c r="C453" s="193"/>
      <c r="D453" s="190" t="s">
        <v>137</v>
      </c>
      <c r="E453" s="456">
        <f>E454+E455</f>
        <v>0</v>
      </c>
      <c r="F453" s="456">
        <f>F454+F455</f>
        <v>3000</v>
      </c>
      <c r="G453" s="457">
        <f>G454+G455</f>
        <v>1910</v>
      </c>
      <c r="H453" s="156">
        <f>G453/F453*100</f>
        <v>63.66666666666667</v>
      </c>
      <c r="I453" s="46"/>
    </row>
    <row r="454" spans="1:9" ht="12.75">
      <c r="A454" s="165"/>
      <c r="B454" s="176"/>
      <c r="C454" s="150"/>
      <c r="D454" s="342" t="s">
        <v>179</v>
      </c>
      <c r="E454" s="343">
        <v>0</v>
      </c>
      <c r="F454" s="343">
        <v>0</v>
      </c>
      <c r="G454" s="424">
        <v>0</v>
      </c>
      <c r="H454" s="400">
        <v>0</v>
      </c>
      <c r="I454" s="46"/>
    </row>
    <row r="455" spans="1:9" ht="12.75">
      <c r="A455" s="165"/>
      <c r="B455" s="176"/>
      <c r="C455" s="150"/>
      <c r="D455" s="150" t="s">
        <v>245</v>
      </c>
      <c r="E455" s="354">
        <f>SUM(E457:E459)</f>
        <v>0</v>
      </c>
      <c r="F455" s="354">
        <f>F456+F457+F458+F459</f>
        <v>3000</v>
      </c>
      <c r="G455" s="423">
        <f>G456+G457</f>
        <v>1910</v>
      </c>
      <c r="H455" s="156">
        <f>G455/F455*100</f>
        <v>63.66666666666667</v>
      </c>
      <c r="I455" s="46"/>
    </row>
    <row r="456" spans="1:9" ht="12.75">
      <c r="A456" s="165"/>
      <c r="B456" s="176"/>
      <c r="C456" s="150"/>
      <c r="D456" s="73" t="s">
        <v>200</v>
      </c>
      <c r="E456" s="357">
        <v>0</v>
      </c>
      <c r="F456" s="357">
        <f>F464</f>
        <v>960</v>
      </c>
      <c r="G456" s="422">
        <f>G464</f>
        <v>960</v>
      </c>
      <c r="H456" s="390">
        <f>G456/F456*100</f>
        <v>100</v>
      </c>
      <c r="I456" s="46"/>
    </row>
    <row r="457" spans="1:9" ht="12.75">
      <c r="A457" s="165"/>
      <c r="B457" s="176"/>
      <c r="C457" s="150"/>
      <c r="D457" s="73" t="s">
        <v>201</v>
      </c>
      <c r="E457" s="357">
        <v>0</v>
      </c>
      <c r="F457" s="357">
        <f>F462+F465+F467+F469</f>
        <v>2040</v>
      </c>
      <c r="G457" s="422">
        <f>G465+G467+G469+G462</f>
        <v>950</v>
      </c>
      <c r="H457" s="390">
        <f>G457/F457*100</f>
        <v>46.568627450980394</v>
      </c>
      <c r="I457" s="46"/>
    </row>
    <row r="458" spans="1:9" ht="12.75">
      <c r="A458" s="165"/>
      <c r="B458" s="176"/>
      <c r="C458" s="150"/>
      <c r="D458" s="73" t="s">
        <v>202</v>
      </c>
      <c r="E458" s="357">
        <v>0</v>
      </c>
      <c r="F458" s="357">
        <v>0</v>
      </c>
      <c r="G458" s="422">
        <v>0</v>
      </c>
      <c r="H458" s="390">
        <v>0</v>
      </c>
      <c r="I458" s="46"/>
    </row>
    <row r="459" spans="1:9" ht="12.75">
      <c r="A459" s="165"/>
      <c r="B459" s="176"/>
      <c r="C459" s="150"/>
      <c r="D459" s="73" t="s">
        <v>208</v>
      </c>
      <c r="E459" s="357">
        <v>0</v>
      </c>
      <c r="F459" s="357">
        <v>0</v>
      </c>
      <c r="G459" s="422">
        <v>0</v>
      </c>
      <c r="H459" s="390">
        <v>0</v>
      </c>
      <c r="I459" s="46"/>
    </row>
    <row r="460" spans="1:9" ht="12.75">
      <c r="A460" s="165"/>
      <c r="B460" s="176"/>
      <c r="C460" s="150"/>
      <c r="D460" s="73" t="s">
        <v>249</v>
      </c>
      <c r="E460" s="357"/>
      <c r="F460" s="357"/>
      <c r="G460" s="422"/>
      <c r="H460" s="390"/>
      <c r="I460" s="46"/>
    </row>
    <row r="461" spans="1:9" ht="12.75">
      <c r="A461" s="165"/>
      <c r="B461" s="176"/>
      <c r="C461" s="150"/>
      <c r="D461" s="363" t="s">
        <v>313</v>
      </c>
      <c r="E461" s="751">
        <v>0</v>
      </c>
      <c r="F461" s="751">
        <f>F462</f>
        <v>700</v>
      </c>
      <c r="G461" s="752">
        <f>G462</f>
        <v>700</v>
      </c>
      <c r="H461" s="387">
        <f>G461/F461*100</f>
        <v>100</v>
      </c>
      <c r="I461" s="46"/>
    </row>
    <row r="462" spans="1:9" ht="12.75">
      <c r="A462" s="165"/>
      <c r="B462" s="176"/>
      <c r="C462" s="150"/>
      <c r="D462" s="73" t="s">
        <v>201</v>
      </c>
      <c r="E462" s="357">
        <v>0</v>
      </c>
      <c r="F462" s="357">
        <v>700</v>
      </c>
      <c r="G462" s="422">
        <v>700</v>
      </c>
      <c r="H462" s="390">
        <f>G462/F462*100</f>
        <v>100</v>
      </c>
      <c r="I462" s="46"/>
    </row>
    <row r="463" spans="1:9" ht="12.75">
      <c r="A463" s="165"/>
      <c r="B463" s="181"/>
      <c r="C463" s="116"/>
      <c r="D463" s="363" t="s">
        <v>124</v>
      </c>
      <c r="E463" s="300">
        <v>0</v>
      </c>
      <c r="F463" s="300">
        <f>F464+F465</f>
        <v>960</v>
      </c>
      <c r="G463" s="394">
        <f>G464+G465</f>
        <v>960</v>
      </c>
      <c r="H463" s="387">
        <f>G463/F463*100</f>
        <v>100</v>
      </c>
      <c r="I463" s="46"/>
    </row>
    <row r="464" spans="1:9" ht="12.75">
      <c r="A464" s="165"/>
      <c r="B464" s="181"/>
      <c r="C464" s="116"/>
      <c r="D464" s="73" t="s">
        <v>200</v>
      </c>
      <c r="E464" s="284">
        <v>0</v>
      </c>
      <c r="F464" s="284">
        <v>960</v>
      </c>
      <c r="G464" s="401">
        <v>960</v>
      </c>
      <c r="H464" s="266">
        <f>G464/F464*100</f>
        <v>100</v>
      </c>
      <c r="I464" s="46"/>
    </row>
    <row r="465" spans="1:9" ht="12.75">
      <c r="A465" s="165"/>
      <c r="B465" s="181"/>
      <c r="C465" s="116"/>
      <c r="D465" s="73" t="s">
        <v>201</v>
      </c>
      <c r="E465" s="284">
        <v>0</v>
      </c>
      <c r="F465" s="284">
        <v>0</v>
      </c>
      <c r="G465" s="401">
        <v>0</v>
      </c>
      <c r="H465" s="266">
        <v>0</v>
      </c>
      <c r="I465" s="46"/>
    </row>
    <row r="466" spans="1:9" ht="12.75">
      <c r="A466" s="165"/>
      <c r="B466" s="181"/>
      <c r="C466" s="116"/>
      <c r="D466" s="363" t="s">
        <v>125</v>
      </c>
      <c r="E466" s="300">
        <v>0</v>
      </c>
      <c r="F466" s="300">
        <f>F467</f>
        <v>1090</v>
      </c>
      <c r="G466" s="394">
        <v>0</v>
      </c>
      <c r="H466" s="387">
        <f>G466/F466*100</f>
        <v>0</v>
      </c>
      <c r="I466" s="46"/>
    </row>
    <row r="467" spans="1:9" ht="12.75">
      <c r="A467" s="165"/>
      <c r="B467" s="181"/>
      <c r="C467" s="116"/>
      <c r="D467" s="73" t="s">
        <v>201</v>
      </c>
      <c r="E467" s="284">
        <v>0</v>
      </c>
      <c r="F467" s="284">
        <v>1090</v>
      </c>
      <c r="G467" s="401">
        <v>0</v>
      </c>
      <c r="H467" s="266">
        <f>G467/F467*100</f>
        <v>0</v>
      </c>
      <c r="I467" s="46"/>
    </row>
    <row r="468" spans="1:9" ht="12.75">
      <c r="A468" s="165"/>
      <c r="B468" s="181"/>
      <c r="C468" s="73"/>
      <c r="D468" s="363" t="s">
        <v>127</v>
      </c>
      <c r="E468" s="300">
        <v>0</v>
      </c>
      <c r="F468" s="300">
        <f>F469</f>
        <v>250</v>
      </c>
      <c r="G468" s="394">
        <f>G469</f>
        <v>250</v>
      </c>
      <c r="H468" s="270">
        <f>G468/F468*100</f>
        <v>100</v>
      </c>
      <c r="I468" s="46"/>
    </row>
    <row r="469" spans="1:9" ht="12.75">
      <c r="A469" s="165"/>
      <c r="B469" s="184"/>
      <c r="C469" s="73"/>
      <c r="D469" s="73" t="s">
        <v>201</v>
      </c>
      <c r="E469" s="284">
        <v>0</v>
      </c>
      <c r="F469" s="284">
        <v>250</v>
      </c>
      <c r="G469" s="401">
        <v>250</v>
      </c>
      <c r="H469" s="266">
        <f>G469/F469*100</f>
        <v>100</v>
      </c>
      <c r="I469" s="46"/>
    </row>
    <row r="470" spans="1:9" ht="12.75">
      <c r="A470" s="165"/>
      <c r="B470" s="168">
        <v>85154</v>
      </c>
      <c r="C470" s="67"/>
      <c r="D470" s="67" t="s">
        <v>126</v>
      </c>
      <c r="E470" s="339">
        <f>E471+E472</f>
        <v>0</v>
      </c>
      <c r="F470" s="339">
        <f>F471+F472</f>
        <v>2600</v>
      </c>
      <c r="G470" s="402">
        <f>G471+G472</f>
        <v>1300</v>
      </c>
      <c r="H470" s="71">
        <f>G470/F470*100</f>
        <v>50</v>
      </c>
      <c r="I470" s="46"/>
    </row>
    <row r="471" spans="1:9" ht="12.75">
      <c r="A471" s="165"/>
      <c r="B471" s="168"/>
      <c r="C471" s="67"/>
      <c r="D471" s="342" t="s">
        <v>179</v>
      </c>
      <c r="E471" s="425">
        <v>0</v>
      </c>
      <c r="F471" s="425">
        <v>0</v>
      </c>
      <c r="G471" s="426">
        <v>0</v>
      </c>
      <c r="H471" s="406">
        <v>0</v>
      </c>
      <c r="I471" s="46"/>
    </row>
    <row r="472" spans="1:9" ht="12.75">
      <c r="A472" s="165"/>
      <c r="B472" s="168"/>
      <c r="C472" s="67"/>
      <c r="D472" s="150" t="s">
        <v>245</v>
      </c>
      <c r="E472" s="711">
        <f>SUM(E473:E475)</f>
        <v>0</v>
      </c>
      <c r="F472" s="711">
        <f>SUM(F473:F475)</f>
        <v>2600</v>
      </c>
      <c r="G472" s="494">
        <f>SUM(G473:G475)</f>
        <v>1300</v>
      </c>
      <c r="H472" s="712">
        <f>G472/F472*100</f>
        <v>50</v>
      </c>
      <c r="I472" s="46"/>
    </row>
    <row r="473" spans="1:9" ht="12.75">
      <c r="A473" s="165"/>
      <c r="B473" s="168"/>
      <c r="C473" s="67"/>
      <c r="D473" s="73" t="s">
        <v>200</v>
      </c>
      <c r="E473" s="284">
        <v>0</v>
      </c>
      <c r="F473" s="284">
        <f>F478</f>
        <v>0</v>
      </c>
      <c r="G473" s="401">
        <f>G478</f>
        <v>0</v>
      </c>
      <c r="H473" s="390">
        <v>0</v>
      </c>
      <c r="I473" s="46"/>
    </row>
    <row r="474" spans="1:9" ht="12.75">
      <c r="A474" s="165"/>
      <c r="B474" s="168"/>
      <c r="C474" s="67"/>
      <c r="D474" s="73" t="s">
        <v>201</v>
      </c>
      <c r="E474" s="284">
        <v>0</v>
      </c>
      <c r="F474" s="284">
        <f>F479+F481+F483</f>
        <v>2600</v>
      </c>
      <c r="G474" s="401">
        <f>G479+G481+G483</f>
        <v>1300</v>
      </c>
      <c r="H474" s="390">
        <f>G474/F474*100</f>
        <v>50</v>
      </c>
      <c r="I474" s="46"/>
    </row>
    <row r="475" spans="1:9" ht="12.75">
      <c r="A475" s="165"/>
      <c r="B475" s="168"/>
      <c r="C475" s="67"/>
      <c r="D475" s="73" t="s">
        <v>202</v>
      </c>
      <c r="E475" s="284">
        <v>0</v>
      </c>
      <c r="F475" s="284">
        <v>0</v>
      </c>
      <c r="G475" s="401">
        <v>0</v>
      </c>
      <c r="H475" s="390">
        <v>0</v>
      </c>
      <c r="I475" s="46"/>
    </row>
    <row r="476" spans="1:9" ht="12.75">
      <c r="A476" s="165"/>
      <c r="B476" s="168"/>
      <c r="C476" s="67"/>
      <c r="D476" s="73" t="s">
        <v>209</v>
      </c>
      <c r="E476" s="284"/>
      <c r="F476" s="284"/>
      <c r="G476" s="401"/>
      <c r="H476" s="390"/>
      <c r="I476" s="46"/>
    </row>
    <row r="477" spans="1:9" ht="12.75">
      <c r="A477" s="165"/>
      <c r="B477" s="108"/>
      <c r="C477" s="73"/>
      <c r="D477" s="363" t="s">
        <v>124</v>
      </c>
      <c r="E477" s="300">
        <v>0</v>
      </c>
      <c r="F477" s="300">
        <f>F479+F478</f>
        <v>1300</v>
      </c>
      <c r="G477" s="394">
        <f>G479+G478</f>
        <v>1300</v>
      </c>
      <c r="H477" s="387">
        <f>G477/F477*100</f>
        <v>100</v>
      </c>
      <c r="I477" s="46"/>
    </row>
    <row r="478" spans="1:9" ht="12.75">
      <c r="A478" s="165"/>
      <c r="B478" s="108"/>
      <c r="C478" s="73"/>
      <c r="D478" s="73" t="s">
        <v>200</v>
      </c>
      <c r="E478" s="300">
        <v>0</v>
      </c>
      <c r="F478" s="284">
        <v>0</v>
      </c>
      <c r="G478" s="401">
        <v>0</v>
      </c>
      <c r="H478" s="390">
        <v>0</v>
      </c>
      <c r="I478" s="46"/>
    </row>
    <row r="479" spans="1:9" ht="12.75">
      <c r="A479" s="165"/>
      <c r="B479" s="108"/>
      <c r="C479" s="73"/>
      <c r="D479" s="73" t="s">
        <v>201</v>
      </c>
      <c r="E479" s="284">
        <v>0</v>
      </c>
      <c r="F479" s="284">
        <v>1300</v>
      </c>
      <c r="G479" s="401">
        <v>1300</v>
      </c>
      <c r="H479" s="266">
        <f>G479/F479*100</f>
        <v>100</v>
      </c>
      <c r="I479" s="46"/>
    </row>
    <row r="480" spans="1:9" ht="12.75">
      <c r="A480" s="165"/>
      <c r="B480" s="108"/>
      <c r="C480" s="73"/>
      <c r="D480" s="363" t="s">
        <v>125</v>
      </c>
      <c r="E480" s="300">
        <v>0</v>
      </c>
      <c r="F480" s="300">
        <f>F481</f>
        <v>1300</v>
      </c>
      <c r="G480" s="394">
        <v>0</v>
      </c>
      <c r="H480" s="387">
        <f>G480/F480*100</f>
        <v>0</v>
      </c>
      <c r="I480" s="46"/>
    </row>
    <row r="481" spans="1:9" ht="12.75">
      <c r="A481" s="165"/>
      <c r="B481" s="108"/>
      <c r="C481" s="73"/>
      <c r="D481" s="73" t="s">
        <v>201</v>
      </c>
      <c r="E481" s="284">
        <v>0</v>
      </c>
      <c r="F481" s="284">
        <v>1300</v>
      </c>
      <c r="G481" s="401">
        <v>0</v>
      </c>
      <c r="H481" s="266">
        <f>G481/F481*100</f>
        <v>0</v>
      </c>
      <c r="I481" s="46"/>
    </row>
    <row r="482" spans="1:9" ht="12.75">
      <c r="A482" s="165"/>
      <c r="B482" s="108"/>
      <c r="C482" s="73"/>
      <c r="D482" s="363" t="s">
        <v>313</v>
      </c>
      <c r="E482" s="300">
        <v>0</v>
      </c>
      <c r="F482" s="300">
        <f>F483</f>
        <v>0</v>
      </c>
      <c r="G482" s="394">
        <f>G483</f>
        <v>0</v>
      </c>
      <c r="H482" s="270">
        <v>0</v>
      </c>
      <c r="I482" s="46"/>
    </row>
    <row r="483" spans="1:9" ht="12.75">
      <c r="A483" s="165"/>
      <c r="B483" s="108"/>
      <c r="C483" s="73"/>
      <c r="D483" s="73" t="s">
        <v>201</v>
      </c>
      <c r="E483" s="284">
        <v>0</v>
      </c>
      <c r="F483" s="284">
        <v>0</v>
      </c>
      <c r="G483" s="401">
        <v>0</v>
      </c>
      <c r="H483" s="266">
        <v>0</v>
      </c>
      <c r="I483" s="46"/>
    </row>
    <row r="484" spans="1:9" ht="12.75">
      <c r="A484" s="169"/>
      <c r="B484" s="170">
        <v>85156</v>
      </c>
      <c r="C484" s="115"/>
      <c r="D484" s="67" t="s">
        <v>85</v>
      </c>
      <c r="E484" s="339"/>
      <c r="F484" s="339"/>
      <c r="G484" s="402"/>
      <c r="H484" s="70"/>
      <c r="I484" s="46"/>
    </row>
    <row r="485" spans="1:9" ht="12.75">
      <c r="A485" s="169"/>
      <c r="B485" s="229"/>
      <c r="C485" s="115"/>
      <c r="D485" s="67" t="s">
        <v>86</v>
      </c>
      <c r="E485" s="339">
        <f>E486+E487</f>
        <v>1906000</v>
      </c>
      <c r="F485" s="339">
        <f>F492+F494</f>
        <v>1906000</v>
      </c>
      <c r="G485" s="402">
        <f>G492+G494</f>
        <v>881459.6</v>
      </c>
      <c r="H485" s="71">
        <f>G485/F485*100</f>
        <v>46.246568730325286</v>
      </c>
      <c r="I485" s="46"/>
    </row>
    <row r="486" spans="1:9" ht="12.75">
      <c r="A486" s="169"/>
      <c r="B486" s="229"/>
      <c r="C486" s="115"/>
      <c r="D486" s="342" t="s">
        <v>179</v>
      </c>
      <c r="E486" s="347">
        <v>0</v>
      </c>
      <c r="F486" s="347">
        <v>0</v>
      </c>
      <c r="G486" s="399">
        <v>0</v>
      </c>
      <c r="H486" s="400">
        <v>0</v>
      </c>
      <c r="I486" s="46"/>
    </row>
    <row r="487" spans="1:9" ht="12.75">
      <c r="A487" s="169"/>
      <c r="B487" s="229"/>
      <c r="C487" s="115"/>
      <c r="D487" s="150" t="s">
        <v>245</v>
      </c>
      <c r="E487" s="339">
        <f>SUM(E488:E491)</f>
        <v>1906000</v>
      </c>
      <c r="F487" s="339">
        <f>SUM(F488:F491)</f>
        <v>1906000</v>
      </c>
      <c r="G487" s="402">
        <f>SUM(G488:G491)</f>
        <v>881459.6</v>
      </c>
      <c r="H487" s="156">
        <f>G487/F487*100</f>
        <v>46.246568730325286</v>
      </c>
      <c r="I487" s="46"/>
    </row>
    <row r="488" spans="1:9" ht="12.75">
      <c r="A488" s="169"/>
      <c r="B488" s="229"/>
      <c r="C488" s="115"/>
      <c r="D488" s="73" t="s">
        <v>200</v>
      </c>
      <c r="E488" s="284">
        <v>0</v>
      </c>
      <c r="F488" s="284">
        <v>0</v>
      </c>
      <c r="G488" s="401">
        <v>0</v>
      </c>
      <c r="H488" s="390">
        <v>0</v>
      </c>
      <c r="I488" s="46"/>
    </row>
    <row r="489" spans="1:9" ht="12.75">
      <c r="A489" s="169"/>
      <c r="B489" s="229"/>
      <c r="C489" s="115"/>
      <c r="D489" s="73" t="s">
        <v>201</v>
      </c>
      <c r="E489" s="284">
        <f>E493+E495</f>
        <v>1906000</v>
      </c>
      <c r="F489" s="284">
        <f>F493+F495</f>
        <v>1906000</v>
      </c>
      <c r="G489" s="401">
        <f>G493+G495</f>
        <v>881459.6</v>
      </c>
      <c r="H489" s="390">
        <f>G489/F489*100</f>
        <v>46.246568730325286</v>
      </c>
      <c r="I489" s="46"/>
    </row>
    <row r="490" spans="1:9" ht="12.75">
      <c r="A490" s="169"/>
      <c r="B490" s="229"/>
      <c r="C490" s="115"/>
      <c r="D490" s="73" t="s">
        <v>202</v>
      </c>
      <c r="E490" s="284">
        <v>0</v>
      </c>
      <c r="F490" s="284">
        <v>0</v>
      </c>
      <c r="G490" s="401">
        <v>0</v>
      </c>
      <c r="H490" s="390">
        <v>0</v>
      </c>
      <c r="I490" s="46"/>
    </row>
    <row r="491" spans="1:9" ht="12.75">
      <c r="A491" s="169"/>
      <c r="B491" s="229"/>
      <c r="C491" s="115"/>
      <c r="D491" s="73" t="s">
        <v>208</v>
      </c>
      <c r="E491" s="284">
        <v>0</v>
      </c>
      <c r="F491" s="284">
        <v>0</v>
      </c>
      <c r="G491" s="401">
        <v>0</v>
      </c>
      <c r="H491" s="390">
        <v>0</v>
      </c>
      <c r="I491" s="46"/>
    </row>
    <row r="492" spans="1:9" ht="12.75">
      <c r="A492" s="219"/>
      <c r="B492" s="219"/>
      <c r="C492" s="183"/>
      <c r="D492" s="363" t="s">
        <v>44</v>
      </c>
      <c r="E492" s="300">
        <f>E493</f>
        <v>1881000</v>
      </c>
      <c r="F492" s="300">
        <f>F493</f>
        <v>1881000</v>
      </c>
      <c r="G492" s="394">
        <f>G493</f>
        <v>872006</v>
      </c>
      <c r="H492" s="387">
        <f>G492/F492*100</f>
        <v>46.35863902179692</v>
      </c>
      <c r="I492" s="46"/>
    </row>
    <row r="493" spans="1:9" ht="12.75">
      <c r="A493" s="165"/>
      <c r="B493" s="165"/>
      <c r="C493" s="116"/>
      <c r="D493" s="73" t="s">
        <v>201</v>
      </c>
      <c r="E493" s="284">
        <v>1881000</v>
      </c>
      <c r="F493" s="284">
        <v>1881000</v>
      </c>
      <c r="G493" s="401">
        <v>872006</v>
      </c>
      <c r="H493" s="266">
        <f>G493/F493*100</f>
        <v>46.35863902179692</v>
      </c>
      <c r="I493" s="46"/>
    </row>
    <row r="494" spans="1:9" ht="12.75">
      <c r="A494" s="219"/>
      <c r="B494" s="219"/>
      <c r="C494" s="183"/>
      <c r="D494" s="363" t="s">
        <v>347</v>
      </c>
      <c r="E494" s="300">
        <f>E495</f>
        <v>25000</v>
      </c>
      <c r="F494" s="300">
        <f>F495</f>
        <v>25000</v>
      </c>
      <c r="G494" s="394">
        <f>G495</f>
        <v>9453.6</v>
      </c>
      <c r="H494" s="387">
        <f>G494/F494*100</f>
        <v>37.814400000000006</v>
      </c>
      <c r="I494" s="46"/>
    </row>
    <row r="495" spans="1:9" ht="12.75">
      <c r="A495" s="171"/>
      <c r="B495" s="171"/>
      <c r="C495" s="116"/>
      <c r="D495" s="73" t="s">
        <v>201</v>
      </c>
      <c r="E495" s="284">
        <v>25000</v>
      </c>
      <c r="F495" s="284">
        <v>25000</v>
      </c>
      <c r="G495" s="401">
        <v>9453.6</v>
      </c>
      <c r="H495" s="266">
        <f>G495/F495*100</f>
        <v>37.814400000000006</v>
      </c>
      <c r="I495" s="46"/>
    </row>
    <row r="496" spans="1:9" ht="12.75">
      <c r="A496" s="108"/>
      <c r="B496" s="108"/>
      <c r="C496" s="108"/>
      <c r="D496" s="108"/>
      <c r="E496" s="287"/>
      <c r="F496" s="287"/>
      <c r="G496" s="405"/>
      <c r="H496" s="288"/>
      <c r="I496" s="46"/>
    </row>
    <row r="497" spans="1:9" ht="12.75">
      <c r="A497" s="108"/>
      <c r="B497" s="108"/>
      <c r="C497" s="108"/>
      <c r="D497" s="108"/>
      <c r="E497" s="287"/>
      <c r="F497" s="287"/>
      <c r="G497" s="405"/>
      <c r="H497" s="288"/>
      <c r="I497" s="46"/>
    </row>
    <row r="498" spans="1:9" ht="12.75">
      <c r="A498" s="108"/>
      <c r="B498" s="108"/>
      <c r="C498" s="108"/>
      <c r="D498" s="108"/>
      <c r="E498" s="287"/>
      <c r="F498" s="287"/>
      <c r="G498" s="405"/>
      <c r="H498" s="288"/>
      <c r="I498" s="46"/>
    </row>
    <row r="499" spans="1:9" ht="12.75">
      <c r="A499" s="108"/>
      <c r="B499" s="108"/>
      <c r="C499" s="108"/>
      <c r="D499" s="108"/>
      <c r="E499" s="287"/>
      <c r="F499" s="287"/>
      <c r="G499" s="405"/>
      <c r="H499" s="288"/>
      <c r="I499" s="46"/>
    </row>
    <row r="500" spans="1:9" ht="12.75">
      <c r="A500" s="108"/>
      <c r="B500" s="108"/>
      <c r="C500" s="108"/>
      <c r="D500" s="108"/>
      <c r="E500" s="287"/>
      <c r="F500" s="287"/>
      <c r="G500" s="405"/>
      <c r="H500" s="288"/>
      <c r="I500" s="46"/>
    </row>
    <row r="501" spans="1:9" ht="12.75">
      <c r="A501" s="108"/>
      <c r="B501" s="108"/>
      <c r="C501" s="108"/>
      <c r="D501" s="108"/>
      <c r="E501" s="287"/>
      <c r="F501" s="287"/>
      <c r="G501" s="405"/>
      <c r="H501" s="288"/>
      <c r="I501" s="46"/>
    </row>
    <row r="502" spans="1:9" ht="12.75">
      <c r="A502" s="108"/>
      <c r="B502" s="108"/>
      <c r="C502" s="108"/>
      <c r="D502" s="108"/>
      <c r="E502" s="287"/>
      <c r="F502" s="287"/>
      <c r="G502" s="405"/>
      <c r="H502" s="288"/>
      <c r="I502" s="46"/>
    </row>
    <row r="503" spans="1:9" ht="12.75">
      <c r="A503" s="108"/>
      <c r="B503" s="108"/>
      <c r="C503" s="108"/>
      <c r="D503" s="108"/>
      <c r="E503" s="287"/>
      <c r="F503" s="287"/>
      <c r="G503" s="405"/>
      <c r="H503" s="288"/>
      <c r="I503" s="46"/>
    </row>
    <row r="504" spans="1:9" ht="12.75">
      <c r="A504" s="108"/>
      <c r="B504" s="108"/>
      <c r="C504" s="108"/>
      <c r="D504" s="108"/>
      <c r="E504" s="287" t="s">
        <v>505</v>
      </c>
      <c r="F504" s="287"/>
      <c r="G504" s="405"/>
      <c r="H504" s="288"/>
      <c r="I504" s="46"/>
    </row>
    <row r="505" spans="1:9" ht="12.75">
      <c r="A505" s="108"/>
      <c r="B505" s="108"/>
      <c r="C505" s="108"/>
      <c r="D505" s="108"/>
      <c r="E505" s="287"/>
      <c r="F505" s="287"/>
      <c r="G505" s="405"/>
      <c r="H505" s="288"/>
      <c r="I505" s="46"/>
    </row>
    <row r="506" spans="1:9" ht="12.75">
      <c r="A506" s="55" t="s">
        <v>0</v>
      </c>
      <c r="B506" s="52" t="s">
        <v>1</v>
      </c>
      <c r="C506" s="335" t="s">
        <v>2</v>
      </c>
      <c r="D506" s="53" t="s">
        <v>3</v>
      </c>
      <c r="E506" s="54" t="s">
        <v>151</v>
      </c>
      <c r="F506" s="53" t="s">
        <v>153</v>
      </c>
      <c r="G506" s="55" t="s">
        <v>155</v>
      </c>
      <c r="H506" s="289" t="s">
        <v>58</v>
      </c>
      <c r="I506" s="46"/>
    </row>
    <row r="507" spans="1:9" ht="12.75">
      <c r="A507" s="60"/>
      <c r="B507" s="57"/>
      <c r="C507" s="337"/>
      <c r="D507" s="58"/>
      <c r="E507" s="57" t="s">
        <v>152</v>
      </c>
      <c r="F507" s="58" t="s">
        <v>154</v>
      </c>
      <c r="G507" s="60" t="s">
        <v>454</v>
      </c>
      <c r="H507" s="57" t="s">
        <v>170</v>
      </c>
      <c r="I507" s="46"/>
    </row>
    <row r="508" spans="1:9" ht="12.75">
      <c r="A508" s="52">
        <v>1</v>
      </c>
      <c r="B508" s="365">
        <v>2</v>
      </c>
      <c r="C508" s="365">
        <v>3</v>
      </c>
      <c r="D508" s="60">
        <v>4</v>
      </c>
      <c r="E508" s="57">
        <v>5</v>
      </c>
      <c r="F508" s="57">
        <v>6</v>
      </c>
      <c r="G508" s="60">
        <v>7</v>
      </c>
      <c r="H508" s="290">
        <v>8</v>
      </c>
      <c r="I508" s="46"/>
    </row>
    <row r="509" spans="1:10" s="7" customFormat="1" ht="12.75">
      <c r="A509" s="522">
        <v>852</v>
      </c>
      <c r="B509" s="522"/>
      <c r="C509" s="523"/>
      <c r="D509" s="524" t="s">
        <v>87</v>
      </c>
      <c r="E509" s="327">
        <f>E510+E511</f>
        <v>7214270</v>
      </c>
      <c r="F509" s="327">
        <f>F510+F511</f>
        <v>7256992</v>
      </c>
      <c r="G509" s="535">
        <f>G510+G511</f>
        <v>3624661.5500000003</v>
      </c>
      <c r="H509" s="313">
        <f>G509/F509*100</f>
        <v>49.9471619921863</v>
      </c>
      <c r="I509" s="51"/>
      <c r="J509" s="43"/>
    </row>
    <row r="510" spans="1:9" s="7" customFormat="1" ht="12.75">
      <c r="A510" s="549"/>
      <c r="B510" s="549"/>
      <c r="C510" s="536"/>
      <c r="D510" s="528" t="s">
        <v>179</v>
      </c>
      <c r="E510" s="529">
        <f>E531+E533+E541+E517</f>
        <v>6000</v>
      </c>
      <c r="F510" s="529">
        <f>F517+F533+F541</f>
        <v>6000</v>
      </c>
      <c r="G510" s="570">
        <f>G517+G533+G541</f>
        <v>5780</v>
      </c>
      <c r="H510" s="530">
        <v>0</v>
      </c>
      <c r="I510" s="46"/>
    </row>
    <row r="511" spans="1:9" s="7" customFormat="1" ht="12.75">
      <c r="A511" s="549"/>
      <c r="B511" s="549"/>
      <c r="C511" s="536"/>
      <c r="D511" s="528" t="s">
        <v>269</v>
      </c>
      <c r="E511" s="567">
        <f>SUM(E512:E515)</f>
        <v>7208270</v>
      </c>
      <c r="F511" s="567">
        <f>SUM(F512:F515)</f>
        <v>7250992</v>
      </c>
      <c r="G511" s="568">
        <f>SUM(G512:G515)</f>
        <v>3618881.5500000003</v>
      </c>
      <c r="H511" s="571">
        <f aca="true" t="shared" si="25" ref="H511:H516">G511/F511*100</f>
        <v>49.90877868848842</v>
      </c>
      <c r="I511" s="46"/>
    </row>
    <row r="512" spans="1:9" s="7" customFormat="1" ht="12.75">
      <c r="A512" s="549"/>
      <c r="B512" s="549"/>
      <c r="C512" s="536"/>
      <c r="D512" s="528" t="s">
        <v>200</v>
      </c>
      <c r="E512" s="567">
        <f>E519+E543+E548+E535+E552</f>
        <v>5183246</v>
      </c>
      <c r="F512" s="567">
        <f>F519+F543+F535+F548+F552</f>
        <v>5184893</v>
      </c>
      <c r="G512" s="568">
        <f>G519+G543+G535</f>
        <v>2586526.16</v>
      </c>
      <c r="H512" s="571">
        <f t="shared" si="25"/>
        <v>49.88581557999365</v>
      </c>
      <c r="I512" s="46"/>
    </row>
    <row r="513" spans="1:9" s="7" customFormat="1" ht="12.75">
      <c r="A513" s="549"/>
      <c r="B513" s="549"/>
      <c r="C513" s="536"/>
      <c r="D513" s="528" t="s">
        <v>201</v>
      </c>
      <c r="E513" s="567">
        <f>E520+E536+E544+E549</f>
        <v>1969874</v>
      </c>
      <c r="F513" s="567">
        <f>F520+F536+F544+F549+F553</f>
        <v>2010949</v>
      </c>
      <c r="G513" s="568">
        <f>G520+G536+G544</f>
        <v>1006178.43</v>
      </c>
      <c r="H513" s="571">
        <f t="shared" si="25"/>
        <v>50.03500486586184</v>
      </c>
      <c r="I513" s="46"/>
    </row>
    <row r="514" spans="1:9" s="7" customFormat="1" ht="12.75">
      <c r="A514" s="549"/>
      <c r="B514" s="549"/>
      <c r="C514" s="536"/>
      <c r="D514" s="528" t="s">
        <v>202</v>
      </c>
      <c r="E514" s="567">
        <f>E521+E537+E545</f>
        <v>30150</v>
      </c>
      <c r="F514" s="567">
        <f>F521+F537+F545+F550+F554</f>
        <v>30150</v>
      </c>
      <c r="G514" s="568">
        <f>G521+G537+G545</f>
        <v>16986.96</v>
      </c>
      <c r="H514" s="571">
        <f t="shared" si="25"/>
        <v>56.34149253731343</v>
      </c>
      <c r="I514" s="46"/>
    </row>
    <row r="515" spans="1:9" s="7" customFormat="1" ht="12.75">
      <c r="A515" s="549"/>
      <c r="B515" s="550"/>
      <c r="C515" s="540"/>
      <c r="D515" s="528" t="s">
        <v>208</v>
      </c>
      <c r="E515" s="567">
        <f>E538+E555</f>
        <v>25000</v>
      </c>
      <c r="F515" s="567">
        <f>F538+F555</f>
        <v>25000</v>
      </c>
      <c r="G515" s="568">
        <f>G538+G555</f>
        <v>9190</v>
      </c>
      <c r="H515" s="571">
        <f t="shared" si="25"/>
        <v>36.76</v>
      </c>
      <c r="I515" s="46"/>
    </row>
    <row r="516" spans="1:9" s="7" customFormat="1" ht="12.75">
      <c r="A516" s="163"/>
      <c r="B516" s="140">
        <v>85202</v>
      </c>
      <c r="C516" s="115"/>
      <c r="D516" s="67" t="s">
        <v>48</v>
      </c>
      <c r="E516" s="339">
        <f>E517+E518</f>
        <v>6719700</v>
      </c>
      <c r="F516" s="339">
        <f>F517+F518</f>
        <v>6756500</v>
      </c>
      <c r="G516" s="402">
        <f>G517+G518</f>
        <v>3372996.83</v>
      </c>
      <c r="H516" s="71">
        <f t="shared" si="25"/>
        <v>49.922250129504924</v>
      </c>
      <c r="I516" s="46"/>
    </row>
    <row r="517" spans="1:9" s="7" customFormat="1" ht="12.75">
      <c r="A517" s="169"/>
      <c r="B517" s="194"/>
      <c r="C517" s="115"/>
      <c r="D517" s="342" t="s">
        <v>179</v>
      </c>
      <c r="E517" s="347">
        <f>E526</f>
        <v>0</v>
      </c>
      <c r="F517" s="347">
        <f>F526</f>
        <v>0</v>
      </c>
      <c r="G517" s="399">
        <f>G526</f>
        <v>0</v>
      </c>
      <c r="H517" s="400">
        <v>0</v>
      </c>
      <c r="I517" s="46"/>
    </row>
    <row r="518" spans="1:9" s="7" customFormat="1" ht="12.75">
      <c r="A518" s="169"/>
      <c r="B518" s="194"/>
      <c r="C518" s="115"/>
      <c r="D518" s="150" t="s">
        <v>245</v>
      </c>
      <c r="E518" s="339">
        <f>SUM(E519:E521)</f>
        <v>6719700</v>
      </c>
      <c r="F518" s="339">
        <f>SUM(F519:F521)</f>
        <v>6756500</v>
      </c>
      <c r="G518" s="402">
        <f>SUM(G519:G521)</f>
        <v>3372996.83</v>
      </c>
      <c r="H518" s="156">
        <f aca="true" t="shared" si="26" ref="H518:H525">G518/F518*100</f>
        <v>49.922250129504924</v>
      </c>
      <c r="I518" s="46"/>
    </row>
    <row r="519" spans="1:9" s="7" customFormat="1" ht="12.75">
      <c r="A519" s="169"/>
      <c r="B519" s="194"/>
      <c r="C519" s="115"/>
      <c r="D519" s="73" t="s">
        <v>200</v>
      </c>
      <c r="E519" s="284">
        <f aca="true" t="shared" si="27" ref="E519:G521">E523+E528</f>
        <v>4772266</v>
      </c>
      <c r="F519" s="284">
        <f t="shared" si="27"/>
        <v>4768813</v>
      </c>
      <c r="G519" s="401">
        <f t="shared" si="27"/>
        <v>2379329.7</v>
      </c>
      <c r="H519" s="390">
        <f t="shared" si="26"/>
        <v>49.893541642333226</v>
      </c>
      <c r="I519" s="46"/>
    </row>
    <row r="520" spans="1:9" s="7" customFormat="1" ht="12.75">
      <c r="A520" s="169"/>
      <c r="B520" s="194"/>
      <c r="C520" s="115"/>
      <c r="D520" s="73" t="s">
        <v>201</v>
      </c>
      <c r="E520" s="284">
        <f t="shared" si="27"/>
        <v>1917434</v>
      </c>
      <c r="F520" s="284">
        <f t="shared" si="27"/>
        <v>1957687</v>
      </c>
      <c r="G520" s="401">
        <f t="shared" si="27"/>
        <v>976680.17</v>
      </c>
      <c r="H520" s="390">
        <f t="shared" si="26"/>
        <v>49.889495613956676</v>
      </c>
      <c r="I520" s="46"/>
    </row>
    <row r="521" spans="1:9" s="7" customFormat="1" ht="12.75">
      <c r="A521" s="169"/>
      <c r="B521" s="194"/>
      <c r="C521" s="115"/>
      <c r="D521" s="73" t="s">
        <v>202</v>
      </c>
      <c r="E521" s="284">
        <f t="shared" si="27"/>
        <v>30000</v>
      </c>
      <c r="F521" s="284">
        <f t="shared" si="27"/>
        <v>30000</v>
      </c>
      <c r="G521" s="401">
        <f t="shared" si="27"/>
        <v>16986.96</v>
      </c>
      <c r="H521" s="390">
        <f t="shared" si="26"/>
        <v>56.6232</v>
      </c>
      <c r="I521" s="46"/>
    </row>
    <row r="522" spans="1:9" s="7" customFormat="1" ht="12.75">
      <c r="A522" s="219"/>
      <c r="B522" s="375"/>
      <c r="C522" s="183"/>
      <c r="D522" s="363" t="s">
        <v>49</v>
      </c>
      <c r="E522" s="300">
        <f>SUM(E523:E526)</f>
        <v>2984700</v>
      </c>
      <c r="F522" s="300">
        <f>SUM(F523:F526)</f>
        <v>2988908</v>
      </c>
      <c r="G522" s="394">
        <f>SUM(G523:G526)</f>
        <v>1403702.52</v>
      </c>
      <c r="H522" s="387">
        <f t="shared" si="26"/>
        <v>46.96372454421481</v>
      </c>
      <c r="I522" s="46"/>
    </row>
    <row r="523" spans="1:9" s="7" customFormat="1" ht="12.75">
      <c r="A523" s="165"/>
      <c r="B523" s="181"/>
      <c r="C523" s="116"/>
      <c r="D523" s="73" t="s">
        <v>200</v>
      </c>
      <c r="E523" s="284">
        <v>2126012</v>
      </c>
      <c r="F523" s="284">
        <v>2122559</v>
      </c>
      <c r="G523" s="401">
        <v>997886</v>
      </c>
      <c r="H523" s="266">
        <f t="shared" si="26"/>
        <v>47.01334568320598</v>
      </c>
      <c r="I523" s="46"/>
    </row>
    <row r="524" spans="1:9" s="7" customFormat="1" ht="12.75">
      <c r="A524" s="165"/>
      <c r="B524" s="181"/>
      <c r="C524" s="116"/>
      <c r="D524" s="73" t="s">
        <v>201</v>
      </c>
      <c r="E524" s="284">
        <v>848688</v>
      </c>
      <c r="F524" s="284">
        <v>856349</v>
      </c>
      <c r="G524" s="401">
        <v>403305.28</v>
      </c>
      <c r="H524" s="266">
        <f t="shared" si="26"/>
        <v>47.09590132060644</v>
      </c>
      <c r="I524" s="46"/>
    </row>
    <row r="525" spans="1:9" s="7" customFormat="1" ht="12.75">
      <c r="A525" s="165"/>
      <c r="B525" s="181"/>
      <c r="C525" s="116"/>
      <c r="D525" s="73" t="s">
        <v>202</v>
      </c>
      <c r="E525" s="284">
        <v>10000</v>
      </c>
      <c r="F525" s="284">
        <v>10000</v>
      </c>
      <c r="G525" s="401">
        <v>2511.24</v>
      </c>
      <c r="H525" s="306">
        <f t="shared" si="26"/>
        <v>25.112399999999997</v>
      </c>
      <c r="I525" s="46"/>
    </row>
    <row r="526" spans="1:9" s="7" customFormat="1" ht="12.75">
      <c r="A526" s="165"/>
      <c r="B526" s="181"/>
      <c r="C526" s="116"/>
      <c r="D526" s="135" t="s">
        <v>128</v>
      </c>
      <c r="E526" s="284">
        <v>0</v>
      </c>
      <c r="F526" s="284">
        <v>0</v>
      </c>
      <c r="G526" s="401">
        <v>0</v>
      </c>
      <c r="H526" s="306">
        <v>0</v>
      </c>
      <c r="I526" s="46"/>
    </row>
    <row r="527" spans="1:9" ht="12.75">
      <c r="A527" s="219"/>
      <c r="B527" s="375"/>
      <c r="C527" s="183"/>
      <c r="D527" s="363" t="s">
        <v>50</v>
      </c>
      <c r="E527" s="300">
        <f>SUM(E528:E531)</f>
        <v>3735000</v>
      </c>
      <c r="F527" s="300">
        <f>SUM(F528:F531)</f>
        <v>3767592</v>
      </c>
      <c r="G527" s="394">
        <f>SUM(G528:G531)</f>
        <v>1969294.3099999998</v>
      </c>
      <c r="H527" s="387">
        <f>G527/F527*100</f>
        <v>52.269309150247686</v>
      </c>
      <c r="I527" s="46"/>
    </row>
    <row r="528" spans="1:9" ht="12.75">
      <c r="A528" s="165"/>
      <c r="B528" s="181"/>
      <c r="C528" s="116"/>
      <c r="D528" s="73" t="s">
        <v>200</v>
      </c>
      <c r="E528" s="284">
        <v>2646254</v>
      </c>
      <c r="F528" s="284">
        <v>2646254</v>
      </c>
      <c r="G528" s="401">
        <v>1381443.7</v>
      </c>
      <c r="H528" s="266">
        <f>G528/F528*100</f>
        <v>52.20374536987001</v>
      </c>
      <c r="I528" s="46"/>
    </row>
    <row r="529" spans="1:9" ht="12.75">
      <c r="A529" s="165"/>
      <c r="B529" s="181"/>
      <c r="C529" s="116"/>
      <c r="D529" s="73" t="s">
        <v>201</v>
      </c>
      <c r="E529" s="284">
        <v>1068746</v>
      </c>
      <c r="F529" s="284">
        <v>1101338</v>
      </c>
      <c r="G529" s="401">
        <v>573374.89</v>
      </c>
      <c r="H529" s="266">
        <f>G529/F529*100</f>
        <v>52.06166408495848</v>
      </c>
      <c r="I529" s="46"/>
    </row>
    <row r="530" spans="1:9" ht="12.75">
      <c r="A530" s="165"/>
      <c r="B530" s="181"/>
      <c r="C530" s="116"/>
      <c r="D530" s="73" t="s">
        <v>202</v>
      </c>
      <c r="E530" s="284">
        <v>20000</v>
      </c>
      <c r="F530" s="284">
        <v>20000</v>
      </c>
      <c r="G530" s="401">
        <v>14475.72</v>
      </c>
      <c r="H530" s="266">
        <f>G530/F530*100</f>
        <v>72.37859999999999</v>
      </c>
      <c r="I530" s="46"/>
    </row>
    <row r="531" spans="1:9" ht="12.75">
      <c r="A531" s="165"/>
      <c r="B531" s="184"/>
      <c r="C531" s="127"/>
      <c r="D531" s="407" t="s">
        <v>128</v>
      </c>
      <c r="E531" s="367">
        <v>0</v>
      </c>
      <c r="F531" s="367">
        <v>0</v>
      </c>
      <c r="G531" s="403">
        <v>0</v>
      </c>
      <c r="H531" s="369">
        <v>0</v>
      </c>
      <c r="I531" s="46"/>
    </row>
    <row r="532" spans="1:9" ht="12.75">
      <c r="A532" s="165"/>
      <c r="B532" s="194">
        <v>85205</v>
      </c>
      <c r="C532" s="115"/>
      <c r="D532" s="67" t="s">
        <v>210</v>
      </c>
      <c r="E532" s="339">
        <f>E533+E534</f>
        <v>0</v>
      </c>
      <c r="F532" s="339">
        <f>F533+F534</f>
        <v>5922</v>
      </c>
      <c r="G532" s="402">
        <f>G533+G534</f>
        <v>0</v>
      </c>
      <c r="H532" s="272">
        <f>G532/F532*100</f>
        <v>0</v>
      </c>
      <c r="I532" s="46"/>
    </row>
    <row r="533" spans="1:9" ht="12.75">
      <c r="A533" s="165"/>
      <c r="B533" s="194"/>
      <c r="C533" s="115"/>
      <c r="D533" s="342" t="s">
        <v>179</v>
      </c>
      <c r="E533" s="347">
        <v>0</v>
      </c>
      <c r="F533" s="347">
        <v>0</v>
      </c>
      <c r="G533" s="399">
        <v>0</v>
      </c>
      <c r="H533" s="370">
        <v>0</v>
      </c>
      <c r="I533" s="46"/>
    </row>
    <row r="534" spans="1:9" ht="12.75">
      <c r="A534" s="165"/>
      <c r="B534" s="194"/>
      <c r="C534" s="115"/>
      <c r="D534" s="150" t="s">
        <v>245</v>
      </c>
      <c r="E534" s="339">
        <f>E535+E536+E537+E538</f>
        <v>0</v>
      </c>
      <c r="F534" s="339">
        <f>SUM(F535:F538)</f>
        <v>5922</v>
      </c>
      <c r="G534" s="402">
        <f>SUM(G535:G538)</f>
        <v>0</v>
      </c>
      <c r="H534" s="272">
        <f>G534/F534*100</f>
        <v>0</v>
      </c>
      <c r="I534" s="46"/>
    </row>
    <row r="535" spans="1:9" ht="12.75">
      <c r="A535" s="165"/>
      <c r="B535" s="194"/>
      <c r="C535" s="115"/>
      <c r="D535" s="73" t="s">
        <v>200</v>
      </c>
      <c r="E535" s="284">
        <v>0</v>
      </c>
      <c r="F535" s="284">
        <v>5100</v>
      </c>
      <c r="G535" s="401">
        <v>0</v>
      </c>
      <c r="H535" s="266">
        <f>G535/F535*100</f>
        <v>0</v>
      </c>
      <c r="I535" s="46"/>
    </row>
    <row r="536" spans="1:9" ht="12.75">
      <c r="A536" s="165"/>
      <c r="B536" s="181"/>
      <c r="C536" s="116"/>
      <c r="D536" s="73" t="s">
        <v>201</v>
      </c>
      <c r="E536" s="284"/>
      <c r="F536" s="284">
        <v>822</v>
      </c>
      <c r="G536" s="401">
        <v>0</v>
      </c>
      <c r="H536" s="266">
        <f>G536/F536*100</f>
        <v>0</v>
      </c>
      <c r="I536" s="46"/>
    </row>
    <row r="537" spans="1:9" ht="12.75">
      <c r="A537" s="165"/>
      <c r="B537" s="181"/>
      <c r="C537" s="116"/>
      <c r="D537" s="73" t="s">
        <v>202</v>
      </c>
      <c r="E537" s="284">
        <v>0</v>
      </c>
      <c r="F537" s="284">
        <v>0</v>
      </c>
      <c r="G537" s="401">
        <v>0</v>
      </c>
      <c r="H537" s="266">
        <v>0</v>
      </c>
      <c r="I537" s="46"/>
    </row>
    <row r="538" spans="1:9" ht="12.75">
      <c r="A538" s="165"/>
      <c r="B538" s="181"/>
      <c r="C538" s="116"/>
      <c r="D538" s="73" t="s">
        <v>208</v>
      </c>
      <c r="E538" s="284">
        <v>0</v>
      </c>
      <c r="F538" s="284">
        <v>0</v>
      </c>
      <c r="G538" s="401">
        <v>0</v>
      </c>
      <c r="H538" s="266">
        <v>0</v>
      </c>
      <c r="I538" s="46"/>
    </row>
    <row r="539" spans="1:13" s="9" customFormat="1" ht="13.5">
      <c r="A539" s="169"/>
      <c r="B539" s="140">
        <v>85218</v>
      </c>
      <c r="C539" s="67"/>
      <c r="D539" s="67" t="s">
        <v>89</v>
      </c>
      <c r="E539" s="339">
        <f>E540</f>
        <v>467570</v>
      </c>
      <c r="F539" s="339">
        <f>F540</f>
        <v>467570</v>
      </c>
      <c r="G539" s="402">
        <f>G540</f>
        <v>242474.72</v>
      </c>
      <c r="H539" s="71">
        <f>G539/F539*100</f>
        <v>51.858485360480785</v>
      </c>
      <c r="I539" s="377"/>
      <c r="J539" s="5"/>
      <c r="K539" s="5"/>
      <c r="L539" s="5"/>
      <c r="M539" s="5"/>
    </row>
    <row r="540" spans="1:9" ht="12.75">
      <c r="A540" s="219"/>
      <c r="B540" s="375"/>
      <c r="C540" s="222"/>
      <c r="D540" s="363" t="s">
        <v>47</v>
      </c>
      <c r="E540" s="300">
        <f>E541+E542</f>
        <v>467570</v>
      </c>
      <c r="F540" s="300">
        <f>F542+F541</f>
        <v>467570</v>
      </c>
      <c r="G540" s="394">
        <f>G542+G541</f>
        <v>242474.72</v>
      </c>
      <c r="H540" s="387">
        <f>G540/F540*100</f>
        <v>51.858485360480785</v>
      </c>
      <c r="I540" s="46"/>
    </row>
    <row r="541" spans="1:9" ht="12.75">
      <c r="A541" s="219"/>
      <c r="B541" s="375"/>
      <c r="C541" s="222"/>
      <c r="D541" s="342" t="s">
        <v>179</v>
      </c>
      <c r="E541" s="347">
        <v>6000</v>
      </c>
      <c r="F541" s="347">
        <v>6000</v>
      </c>
      <c r="G541" s="399">
        <v>5780</v>
      </c>
      <c r="H541" s="400">
        <v>0</v>
      </c>
      <c r="I541" s="46"/>
    </row>
    <row r="542" spans="1:9" ht="12.75">
      <c r="A542" s="219"/>
      <c r="B542" s="375"/>
      <c r="C542" s="222"/>
      <c r="D542" s="150" t="s">
        <v>245</v>
      </c>
      <c r="E542" s="339">
        <f>SUM(E543:E545)</f>
        <v>461570</v>
      </c>
      <c r="F542" s="339">
        <f>SUM(F543:F545)</f>
        <v>461570</v>
      </c>
      <c r="G542" s="402">
        <f>SUM(G543:G545)</f>
        <v>236694.72</v>
      </c>
      <c r="H542" s="156">
        <f>G542/F542*100</f>
        <v>51.280351842624086</v>
      </c>
      <c r="I542" s="46"/>
    </row>
    <row r="543" spans="1:9" ht="12.75">
      <c r="A543" s="165"/>
      <c r="B543" s="181"/>
      <c r="C543" s="73"/>
      <c r="D543" s="73" t="s">
        <v>200</v>
      </c>
      <c r="E543" s="284">
        <v>409980</v>
      </c>
      <c r="F543" s="284">
        <v>409980</v>
      </c>
      <c r="G543" s="401">
        <v>207196.46</v>
      </c>
      <c r="H543" s="266">
        <f>G543/F543*100</f>
        <v>50.53818722864529</v>
      </c>
      <c r="I543" s="46"/>
    </row>
    <row r="544" spans="1:9" ht="12.75">
      <c r="A544" s="165"/>
      <c r="B544" s="181"/>
      <c r="C544" s="73"/>
      <c r="D544" s="73" t="s">
        <v>201</v>
      </c>
      <c r="E544" s="284">
        <v>51440</v>
      </c>
      <c r="F544" s="284">
        <v>51440</v>
      </c>
      <c r="G544" s="401">
        <v>29498.26</v>
      </c>
      <c r="H544" s="266">
        <f>G544/F544*100</f>
        <v>57.34498444790046</v>
      </c>
      <c r="I544" s="46"/>
    </row>
    <row r="545" spans="1:9" ht="12.75">
      <c r="A545" s="165"/>
      <c r="B545" s="184"/>
      <c r="C545" s="73"/>
      <c r="D545" s="73" t="s">
        <v>202</v>
      </c>
      <c r="E545" s="284">
        <v>150</v>
      </c>
      <c r="F545" s="284">
        <v>150</v>
      </c>
      <c r="G545" s="401">
        <v>0</v>
      </c>
      <c r="H545" s="266">
        <f>G545/F545*100</f>
        <v>0</v>
      </c>
      <c r="I545" s="46"/>
    </row>
    <row r="546" spans="1:9" ht="12.75">
      <c r="A546" s="165"/>
      <c r="B546" s="140">
        <v>85220</v>
      </c>
      <c r="C546" s="170"/>
      <c r="D546" s="159" t="s">
        <v>283</v>
      </c>
      <c r="E546" s="392"/>
      <c r="F546" s="392"/>
      <c r="G546" s="393"/>
      <c r="H546" s="272"/>
      <c r="I546" s="46"/>
    </row>
    <row r="547" spans="1:9" ht="12.75">
      <c r="A547" s="165"/>
      <c r="B547" s="194"/>
      <c r="C547" s="170"/>
      <c r="D547" s="159" t="s">
        <v>282</v>
      </c>
      <c r="E547" s="392">
        <f>SUM(E548:E550)</f>
        <v>2000</v>
      </c>
      <c r="F547" s="392">
        <f>SUM(F548:F550)</f>
        <v>2000</v>
      </c>
      <c r="G547" s="393">
        <f>SUM(G548:G550)</f>
        <v>0</v>
      </c>
      <c r="H547" s="272">
        <v>0</v>
      </c>
      <c r="I547" s="46"/>
    </row>
    <row r="548" spans="1:9" ht="12.75">
      <c r="A548" s="165"/>
      <c r="B548" s="194"/>
      <c r="C548" s="170"/>
      <c r="D548" s="73" t="s">
        <v>200</v>
      </c>
      <c r="E548" s="408">
        <v>1000</v>
      </c>
      <c r="F548" s="408">
        <v>1000</v>
      </c>
      <c r="G548" s="428">
        <v>0</v>
      </c>
      <c r="H548" s="266">
        <v>0</v>
      </c>
      <c r="I548" s="46"/>
    </row>
    <row r="549" spans="1:9" ht="12.75">
      <c r="A549" s="165"/>
      <c r="B549" s="194"/>
      <c r="C549" s="170"/>
      <c r="D549" s="73" t="s">
        <v>201</v>
      </c>
      <c r="E549" s="408">
        <v>1000</v>
      </c>
      <c r="F549" s="408">
        <v>1000</v>
      </c>
      <c r="G549" s="428">
        <v>0</v>
      </c>
      <c r="H549" s="266">
        <v>0</v>
      </c>
      <c r="I549" s="46"/>
    </row>
    <row r="550" spans="1:9" ht="12.75">
      <c r="A550" s="165"/>
      <c r="B550" s="159"/>
      <c r="C550" s="67"/>
      <c r="D550" s="73" t="s">
        <v>202</v>
      </c>
      <c r="E550" s="408">
        <v>0</v>
      </c>
      <c r="F550" s="408">
        <v>0</v>
      </c>
      <c r="G550" s="428">
        <v>0</v>
      </c>
      <c r="H550" s="266">
        <v>0</v>
      </c>
      <c r="I550" s="46"/>
    </row>
    <row r="551" spans="1:9" ht="12.75">
      <c r="A551" s="165"/>
      <c r="B551" s="194">
        <v>85295</v>
      </c>
      <c r="C551" s="229"/>
      <c r="D551" s="159" t="s">
        <v>138</v>
      </c>
      <c r="E551" s="392">
        <f>SUM(E552:E555)</f>
        <v>25000</v>
      </c>
      <c r="F551" s="392">
        <f>SUM(F552:F555)</f>
        <v>25000</v>
      </c>
      <c r="G551" s="393">
        <f>SUM(G552:G555)</f>
        <v>9190</v>
      </c>
      <c r="H551" s="282">
        <f>G551/F551*100</f>
        <v>36.76</v>
      </c>
      <c r="I551" s="46"/>
    </row>
    <row r="552" spans="1:9" ht="12.75">
      <c r="A552" s="165"/>
      <c r="B552" s="194"/>
      <c r="C552" s="170"/>
      <c r="D552" s="73" t="s">
        <v>200</v>
      </c>
      <c r="E552" s="408">
        <v>0</v>
      </c>
      <c r="F552" s="408">
        <v>0</v>
      </c>
      <c r="G552" s="428">
        <v>0</v>
      </c>
      <c r="H552" s="266">
        <v>0</v>
      </c>
      <c r="I552" s="46"/>
    </row>
    <row r="553" spans="1:9" ht="12.75">
      <c r="A553" s="165"/>
      <c r="B553" s="194"/>
      <c r="C553" s="170"/>
      <c r="D553" s="73" t="s">
        <v>201</v>
      </c>
      <c r="E553" s="408">
        <v>0</v>
      </c>
      <c r="F553" s="408">
        <v>0</v>
      </c>
      <c r="G553" s="428">
        <v>0</v>
      </c>
      <c r="H553" s="266">
        <v>0</v>
      </c>
      <c r="I553" s="46"/>
    </row>
    <row r="554" spans="1:9" ht="12.75">
      <c r="A554" s="165"/>
      <c r="B554" s="194"/>
      <c r="C554" s="170"/>
      <c r="D554" s="73" t="s">
        <v>202</v>
      </c>
      <c r="E554" s="408">
        <v>0</v>
      </c>
      <c r="F554" s="408">
        <v>0</v>
      </c>
      <c r="G554" s="428">
        <v>0</v>
      </c>
      <c r="H554" s="266">
        <v>0</v>
      </c>
      <c r="I554" s="46"/>
    </row>
    <row r="555" spans="1:9" ht="12.75">
      <c r="A555" s="171"/>
      <c r="B555" s="159"/>
      <c r="C555" s="67"/>
      <c r="D555" s="73" t="s">
        <v>208</v>
      </c>
      <c r="E555" s="408">
        <v>25000</v>
      </c>
      <c r="F555" s="408">
        <v>25000</v>
      </c>
      <c r="G555" s="428">
        <v>9190</v>
      </c>
      <c r="H555" s="266">
        <f>G555/F555*100</f>
        <v>36.76</v>
      </c>
      <c r="I555" s="46"/>
    </row>
    <row r="556" spans="1:9" ht="12.75">
      <c r="A556" s="108"/>
      <c r="B556" s="168"/>
      <c r="C556" s="168"/>
      <c r="D556" s="108"/>
      <c r="E556" s="287"/>
      <c r="F556" s="287"/>
      <c r="G556" s="405"/>
      <c r="H556" s="288"/>
      <c r="I556" s="46"/>
    </row>
    <row r="557" spans="1:9" ht="12.75">
      <c r="A557" s="108"/>
      <c r="B557" s="168"/>
      <c r="C557" s="168"/>
      <c r="D557" s="108"/>
      <c r="E557" s="287"/>
      <c r="F557" s="287"/>
      <c r="G557" s="405"/>
      <c r="H557" s="288"/>
      <c r="I557" s="46"/>
    </row>
    <row r="558" spans="1:9" ht="12.75">
      <c r="A558" s="108"/>
      <c r="B558" s="168"/>
      <c r="C558" s="168"/>
      <c r="D558" s="108"/>
      <c r="E558" s="287"/>
      <c r="F558" s="287"/>
      <c r="G558" s="405"/>
      <c r="H558" s="288"/>
      <c r="I558" s="46"/>
    </row>
    <row r="559" spans="1:9" ht="12.75">
      <c r="A559" s="108"/>
      <c r="B559" s="168"/>
      <c r="C559" s="168"/>
      <c r="D559" s="108"/>
      <c r="E559" s="287"/>
      <c r="F559" s="287"/>
      <c r="G559" s="405"/>
      <c r="H559" s="288"/>
      <c r="I559" s="46"/>
    </row>
    <row r="560" spans="1:9" ht="12.75">
      <c r="A560" s="108"/>
      <c r="B560" s="168"/>
      <c r="C560" s="168"/>
      <c r="D560" s="108"/>
      <c r="E560" s="287"/>
      <c r="F560" s="287"/>
      <c r="G560" s="405"/>
      <c r="H560" s="288"/>
      <c r="I560" s="46"/>
    </row>
    <row r="561" spans="1:9" ht="12.75">
      <c r="A561" s="108"/>
      <c r="B561" s="168"/>
      <c r="C561" s="168"/>
      <c r="D561" s="108"/>
      <c r="E561" s="287"/>
      <c r="F561" s="287"/>
      <c r="G561" s="405"/>
      <c r="H561" s="288"/>
      <c r="I561" s="46"/>
    </row>
    <row r="562" spans="1:9" ht="12.75">
      <c r="A562" s="108"/>
      <c r="B562" s="168"/>
      <c r="C562" s="168"/>
      <c r="D562" s="108"/>
      <c r="E562" s="287"/>
      <c r="F562" s="287"/>
      <c r="G562" s="405"/>
      <c r="H562" s="288"/>
      <c r="I562" s="46"/>
    </row>
    <row r="563" spans="1:9" ht="12.75">
      <c r="A563" s="108"/>
      <c r="B563" s="168"/>
      <c r="C563" s="168"/>
      <c r="D563" s="108"/>
      <c r="E563" s="287"/>
      <c r="F563" s="287"/>
      <c r="G563" s="405"/>
      <c r="H563" s="288"/>
      <c r="I563" s="46"/>
    </row>
    <row r="564" spans="1:9" ht="12.75">
      <c r="A564" s="108"/>
      <c r="B564" s="168"/>
      <c r="C564" s="168"/>
      <c r="D564" s="108"/>
      <c r="E564" s="287"/>
      <c r="F564" s="287"/>
      <c r="G564" s="405"/>
      <c r="H564" s="288"/>
      <c r="I564" s="46"/>
    </row>
    <row r="565" spans="1:9" ht="12.75">
      <c r="A565" s="108"/>
      <c r="B565" s="168"/>
      <c r="C565" s="168"/>
      <c r="D565" s="108"/>
      <c r="E565" s="287"/>
      <c r="F565" s="287"/>
      <c r="G565" s="405"/>
      <c r="H565" s="288"/>
      <c r="I565" s="46"/>
    </row>
    <row r="566" spans="1:9" ht="12.75">
      <c r="A566" s="108"/>
      <c r="B566" s="168"/>
      <c r="C566" s="168"/>
      <c r="D566" s="108"/>
      <c r="E566" s="287"/>
      <c r="F566" s="287"/>
      <c r="G566" s="405"/>
      <c r="H566" s="288"/>
      <c r="I566" s="46"/>
    </row>
    <row r="567" spans="1:9" ht="12.75">
      <c r="A567" s="108"/>
      <c r="B567" s="168"/>
      <c r="C567" s="168"/>
      <c r="D567" s="108"/>
      <c r="E567" s="287" t="s">
        <v>506</v>
      </c>
      <c r="F567" s="287"/>
      <c r="G567" s="405"/>
      <c r="H567" s="288"/>
      <c r="I567" s="46"/>
    </row>
    <row r="568" spans="1:9" ht="12.75">
      <c r="A568" s="108"/>
      <c r="B568" s="168"/>
      <c r="C568" s="168"/>
      <c r="D568" s="108"/>
      <c r="E568" s="287"/>
      <c r="F568" s="287"/>
      <c r="G568" s="405"/>
      <c r="H568" s="288"/>
      <c r="I568" s="46"/>
    </row>
    <row r="569" spans="1:9" ht="12.75">
      <c r="A569" s="55" t="s">
        <v>0</v>
      </c>
      <c r="B569" s="52" t="s">
        <v>1</v>
      </c>
      <c r="C569" s="335" t="s">
        <v>2</v>
      </c>
      <c r="D569" s="53" t="s">
        <v>3</v>
      </c>
      <c r="E569" s="54" t="s">
        <v>151</v>
      </c>
      <c r="F569" s="53" t="s">
        <v>153</v>
      </c>
      <c r="G569" s="55" t="s">
        <v>155</v>
      </c>
      <c r="H569" s="289" t="s">
        <v>58</v>
      </c>
      <c r="I569" s="46"/>
    </row>
    <row r="570" spans="1:9" ht="12.75">
      <c r="A570" s="60"/>
      <c r="B570" s="57"/>
      <c r="C570" s="337"/>
      <c r="D570" s="58"/>
      <c r="E570" s="57" t="s">
        <v>152</v>
      </c>
      <c r="F570" s="58" t="s">
        <v>154</v>
      </c>
      <c r="G570" s="60" t="s">
        <v>454</v>
      </c>
      <c r="H570" s="57" t="s">
        <v>170</v>
      </c>
      <c r="I570" s="46"/>
    </row>
    <row r="571" spans="1:9" ht="12.75">
      <c r="A571" s="365">
        <v>1</v>
      </c>
      <c r="B571" s="365">
        <v>2</v>
      </c>
      <c r="C571" s="365">
        <v>3</v>
      </c>
      <c r="D571" s="60">
        <v>4</v>
      </c>
      <c r="E571" s="57">
        <v>5</v>
      </c>
      <c r="F571" s="57">
        <v>6</v>
      </c>
      <c r="G571" s="60">
        <v>7</v>
      </c>
      <c r="H571" s="290">
        <v>8</v>
      </c>
      <c r="I571" s="46"/>
    </row>
    <row r="572" spans="1:9" ht="12.75">
      <c r="A572" s="549">
        <v>853</v>
      </c>
      <c r="B572" s="522"/>
      <c r="C572" s="523"/>
      <c r="D572" s="572" t="s">
        <v>51</v>
      </c>
      <c r="E572" s="542">
        <f>E573+E574</f>
        <v>2245962</v>
      </c>
      <c r="F572" s="542">
        <f>F573+F574</f>
        <v>2247460</v>
      </c>
      <c r="G572" s="543">
        <f>G573+G574</f>
        <v>1132954.2000000002</v>
      </c>
      <c r="H572" s="313">
        <f>G572/F572*100</f>
        <v>50.41042777179573</v>
      </c>
      <c r="I572" s="46"/>
    </row>
    <row r="573" spans="1:9" ht="12.75">
      <c r="A573" s="549"/>
      <c r="B573" s="549"/>
      <c r="C573" s="536"/>
      <c r="D573" s="528" t="s">
        <v>179</v>
      </c>
      <c r="E573" s="537">
        <f>E582+E588+E608+E595</f>
        <v>0</v>
      </c>
      <c r="F573" s="537">
        <f>F608</f>
        <v>0</v>
      </c>
      <c r="G573" s="545">
        <f>G582+G588+G608</f>
        <v>0</v>
      </c>
      <c r="H573" s="530">
        <v>0</v>
      </c>
      <c r="I573" s="46"/>
    </row>
    <row r="574" spans="1:9" ht="12.75">
      <c r="A574" s="549"/>
      <c r="B574" s="549"/>
      <c r="C574" s="536"/>
      <c r="D574" s="528" t="s">
        <v>250</v>
      </c>
      <c r="E574" s="537">
        <f>SUM(E575:E579)</f>
        <v>2245962</v>
      </c>
      <c r="F574" s="537">
        <f>SUM(F575:F579)</f>
        <v>2247460</v>
      </c>
      <c r="G574" s="545">
        <f>SUM(G575:G579)</f>
        <v>1132954.2000000002</v>
      </c>
      <c r="H574" s="530">
        <f aca="true" t="shared" si="28" ref="H574:H580">G574/F574*100</f>
        <v>50.41042777179573</v>
      </c>
      <c r="I574" s="46"/>
    </row>
    <row r="575" spans="1:9" ht="12.75">
      <c r="A575" s="549"/>
      <c r="B575" s="549"/>
      <c r="C575" s="536"/>
      <c r="D575" s="528" t="s">
        <v>200</v>
      </c>
      <c r="E575" s="537">
        <f>E590+E597+E610</f>
        <v>1934726</v>
      </c>
      <c r="F575" s="537">
        <f>F590+F597+F610</f>
        <v>1930726</v>
      </c>
      <c r="G575" s="545">
        <f>G590+G597+G610</f>
        <v>980573.97</v>
      </c>
      <c r="H575" s="530">
        <f t="shared" si="28"/>
        <v>50.78783680335791</v>
      </c>
      <c r="I575" s="46"/>
    </row>
    <row r="576" spans="1:9" ht="12.75">
      <c r="A576" s="549"/>
      <c r="B576" s="549"/>
      <c r="C576" s="536"/>
      <c r="D576" s="528" t="s">
        <v>201</v>
      </c>
      <c r="E576" s="537">
        <f>E584+E591+E598+E611</f>
        <v>263764</v>
      </c>
      <c r="F576" s="537">
        <f>F584+F591+F598+F611</f>
        <v>267764</v>
      </c>
      <c r="G576" s="545">
        <f>G584+G591+G598+G611</f>
        <v>139376.86</v>
      </c>
      <c r="H576" s="530">
        <f t="shared" si="28"/>
        <v>52.05212799330753</v>
      </c>
      <c r="I576" s="46"/>
    </row>
    <row r="577" spans="1:9" ht="12.75">
      <c r="A577" s="549"/>
      <c r="B577" s="549"/>
      <c r="C577" s="536"/>
      <c r="D577" s="528" t="s">
        <v>202</v>
      </c>
      <c r="E577" s="537">
        <f>E585+E592+E599+E612+E606</f>
        <v>2250</v>
      </c>
      <c r="F577" s="537">
        <f>F585+F592+F599+F612+F606</f>
        <v>3748</v>
      </c>
      <c r="G577" s="545">
        <f>G585+G592+G599+G612+G606</f>
        <v>1697.37</v>
      </c>
      <c r="H577" s="530">
        <f t="shared" si="28"/>
        <v>45.28735325506937</v>
      </c>
      <c r="I577" s="46"/>
    </row>
    <row r="578" spans="1:9" ht="12.75">
      <c r="A578" s="549"/>
      <c r="B578" s="549"/>
      <c r="C578" s="536"/>
      <c r="D578" s="528" t="s">
        <v>208</v>
      </c>
      <c r="E578" s="537">
        <f>E586</f>
        <v>45222</v>
      </c>
      <c r="F578" s="537">
        <f>F586</f>
        <v>45222</v>
      </c>
      <c r="G578" s="545">
        <f>G586</f>
        <v>11306</v>
      </c>
      <c r="H578" s="530">
        <f t="shared" si="28"/>
        <v>25.00110565653885</v>
      </c>
      <c r="I578" s="46"/>
    </row>
    <row r="579" spans="1:9" ht="12.75">
      <c r="A579" s="549"/>
      <c r="B579" s="549"/>
      <c r="C579" s="536"/>
      <c r="D579" s="528" t="s">
        <v>203</v>
      </c>
      <c r="E579" s="537">
        <f>E613</f>
        <v>0</v>
      </c>
      <c r="F579" s="537">
        <f>F613</f>
        <v>0</v>
      </c>
      <c r="G579" s="545">
        <f>G613</f>
        <v>0</v>
      </c>
      <c r="H579" s="530">
        <v>0</v>
      </c>
      <c r="I579" s="46"/>
    </row>
    <row r="580" spans="1:9" ht="12.75">
      <c r="A580" s="186"/>
      <c r="B580" s="187">
        <v>85311</v>
      </c>
      <c r="C580" s="191"/>
      <c r="D580" s="191" t="s">
        <v>156</v>
      </c>
      <c r="E580" s="354">
        <f>E582+E583</f>
        <v>45222</v>
      </c>
      <c r="F580" s="354">
        <f>F582+F583</f>
        <v>45222</v>
      </c>
      <c r="G580" s="355">
        <f>G582+G583</f>
        <v>11306</v>
      </c>
      <c r="H580" s="71">
        <f t="shared" si="28"/>
        <v>25.00110565653885</v>
      </c>
      <c r="I580" s="46"/>
    </row>
    <row r="581" spans="1:9" ht="12.75">
      <c r="A581" s="189"/>
      <c r="B581" s="176"/>
      <c r="C581" s="191"/>
      <c r="D581" s="191" t="s">
        <v>157</v>
      </c>
      <c r="E581" s="354"/>
      <c r="F581" s="354"/>
      <c r="G581" s="355"/>
      <c r="H581" s="71"/>
      <c r="I581" s="46"/>
    </row>
    <row r="582" spans="1:9" ht="12.75">
      <c r="A582" s="189"/>
      <c r="B582" s="176"/>
      <c r="C582" s="191"/>
      <c r="D582" s="342" t="s">
        <v>179</v>
      </c>
      <c r="E582" s="343">
        <v>0</v>
      </c>
      <c r="F582" s="343">
        <v>0</v>
      </c>
      <c r="G582" s="344">
        <v>0</v>
      </c>
      <c r="H582" s="77">
        <v>0</v>
      </c>
      <c r="I582" s="46"/>
    </row>
    <row r="583" spans="1:9" ht="12.75">
      <c r="A583" s="189"/>
      <c r="B583" s="176"/>
      <c r="C583" s="191"/>
      <c r="D583" s="150" t="s">
        <v>245</v>
      </c>
      <c r="E583" s="354">
        <f>SUM(E584:E586)</f>
        <v>45222</v>
      </c>
      <c r="F583" s="354">
        <f>SUM(F584:F586)</f>
        <v>45222</v>
      </c>
      <c r="G583" s="355">
        <f>SUM(G584:G586)</f>
        <v>11306</v>
      </c>
      <c r="H583" s="71">
        <f>G583/F583*100</f>
        <v>25.00110565653885</v>
      </c>
      <c r="I583" s="46"/>
    </row>
    <row r="584" spans="1:9" ht="12.75">
      <c r="A584" s="189"/>
      <c r="B584" s="176"/>
      <c r="C584" s="191"/>
      <c r="D584" s="73" t="s">
        <v>201</v>
      </c>
      <c r="E584" s="357">
        <v>0</v>
      </c>
      <c r="F584" s="357">
        <v>0</v>
      </c>
      <c r="G584" s="358">
        <v>0</v>
      </c>
      <c r="H584" s="80">
        <v>0</v>
      </c>
      <c r="I584" s="46"/>
    </row>
    <row r="585" spans="1:9" ht="12.75">
      <c r="A585" s="189"/>
      <c r="B585" s="176"/>
      <c r="C585" s="191"/>
      <c r="D585" s="73" t="s">
        <v>202</v>
      </c>
      <c r="E585" s="357">
        <v>0</v>
      </c>
      <c r="F585" s="357">
        <v>0</v>
      </c>
      <c r="G585" s="358">
        <v>0</v>
      </c>
      <c r="H585" s="80">
        <v>0</v>
      </c>
      <c r="I585" s="46"/>
    </row>
    <row r="586" spans="1:9" ht="12.75">
      <c r="A586" s="189"/>
      <c r="B586" s="176"/>
      <c r="C586" s="192"/>
      <c r="D586" s="73" t="s">
        <v>208</v>
      </c>
      <c r="E586" s="357">
        <v>45222</v>
      </c>
      <c r="F586" s="357">
        <v>45222</v>
      </c>
      <c r="G586" s="358">
        <v>11306</v>
      </c>
      <c r="H586" s="80">
        <f>G586/F586*100</f>
        <v>25.00110565653885</v>
      </c>
      <c r="I586" s="46"/>
    </row>
    <row r="587" spans="1:9" ht="12.75">
      <c r="A587" s="169"/>
      <c r="B587" s="140">
        <v>85321</v>
      </c>
      <c r="C587" s="115"/>
      <c r="D587" s="67" t="s">
        <v>52</v>
      </c>
      <c r="E587" s="339">
        <f>SUM(E590:E592)</f>
        <v>111000</v>
      </c>
      <c r="F587" s="339">
        <f>F588+F589</f>
        <v>111000</v>
      </c>
      <c r="G587" s="340">
        <f>G588+G589</f>
        <v>81621.67</v>
      </c>
      <c r="H587" s="71">
        <f>G587/F587*100</f>
        <v>73.53303603603604</v>
      </c>
      <c r="I587" s="46"/>
    </row>
    <row r="588" spans="1:9" ht="12.75">
      <c r="A588" s="169"/>
      <c r="B588" s="194"/>
      <c r="C588" s="115"/>
      <c r="D588" s="342" t="s">
        <v>179</v>
      </c>
      <c r="E588" s="347">
        <v>0</v>
      </c>
      <c r="F588" s="347">
        <v>0</v>
      </c>
      <c r="G588" s="348">
        <v>0</v>
      </c>
      <c r="H588" s="77">
        <v>0</v>
      </c>
      <c r="I588" s="46"/>
    </row>
    <row r="589" spans="1:9" ht="12.75">
      <c r="A589" s="169"/>
      <c r="B589" s="194"/>
      <c r="C589" s="115"/>
      <c r="D589" s="150" t="s">
        <v>245</v>
      </c>
      <c r="E589" s="339">
        <f>E590+E591+E592</f>
        <v>111000</v>
      </c>
      <c r="F589" s="339">
        <f>SUM(F590:F592)</f>
        <v>111000</v>
      </c>
      <c r="G589" s="340">
        <f>SUM(G590:G592)</f>
        <v>81621.67</v>
      </c>
      <c r="H589" s="71">
        <f>G589/F589*100</f>
        <v>73.53303603603604</v>
      </c>
      <c r="I589" s="46"/>
    </row>
    <row r="590" spans="1:9" ht="12.75">
      <c r="A590" s="165"/>
      <c r="B590" s="181"/>
      <c r="C590" s="116"/>
      <c r="D590" s="73" t="s">
        <v>200</v>
      </c>
      <c r="E590" s="284">
        <v>95446</v>
      </c>
      <c r="F590" s="284">
        <v>91446</v>
      </c>
      <c r="G590" s="349">
        <v>70525.68</v>
      </c>
      <c r="H590" s="266">
        <f>G590/F590*100</f>
        <v>77.12276097368938</v>
      </c>
      <c r="I590" s="46"/>
    </row>
    <row r="591" spans="1:9" ht="12.75">
      <c r="A591" s="165"/>
      <c r="B591" s="181"/>
      <c r="C591" s="116"/>
      <c r="D591" s="73" t="s">
        <v>201</v>
      </c>
      <c r="E591" s="284">
        <v>15304</v>
      </c>
      <c r="F591" s="284">
        <v>19304</v>
      </c>
      <c r="G591" s="349">
        <v>11095.99</v>
      </c>
      <c r="H591" s="266">
        <f>G591/F591*100</f>
        <v>57.48026315789474</v>
      </c>
      <c r="I591" s="46"/>
    </row>
    <row r="592" spans="1:9" ht="12.75">
      <c r="A592" s="165"/>
      <c r="B592" s="184"/>
      <c r="C592" s="116"/>
      <c r="D592" s="73" t="s">
        <v>202</v>
      </c>
      <c r="E592" s="284">
        <v>250</v>
      </c>
      <c r="F592" s="284">
        <v>250</v>
      </c>
      <c r="G592" s="349">
        <v>0</v>
      </c>
      <c r="H592" s="266">
        <v>0</v>
      </c>
      <c r="I592" s="46"/>
    </row>
    <row r="593" spans="1:9" ht="12.75">
      <c r="A593" s="165"/>
      <c r="B593" s="140">
        <v>85333</v>
      </c>
      <c r="C593" s="115"/>
      <c r="D593" s="67" t="s">
        <v>90</v>
      </c>
      <c r="E593" s="339">
        <f>E594</f>
        <v>2089740</v>
      </c>
      <c r="F593" s="339">
        <f>F594</f>
        <v>2089740</v>
      </c>
      <c r="G593" s="340">
        <f>G594</f>
        <v>1038529.16</v>
      </c>
      <c r="H593" s="71">
        <f>G593/F593*100</f>
        <v>49.69657277938882</v>
      </c>
      <c r="I593" s="46"/>
    </row>
    <row r="594" spans="1:9" ht="12.75">
      <c r="A594" s="165"/>
      <c r="B594" s="375"/>
      <c r="C594" s="183"/>
      <c r="D594" s="363" t="s">
        <v>44</v>
      </c>
      <c r="E594" s="300">
        <f>SUM(E597:E599)</f>
        <v>2089740</v>
      </c>
      <c r="F594" s="300">
        <f>SUM(F597:F599)</f>
        <v>2089740</v>
      </c>
      <c r="G594" s="301">
        <f>SUM(G597:G599)</f>
        <v>1038529.16</v>
      </c>
      <c r="H594" s="387">
        <f>G594/F594*100</f>
        <v>49.69657277938882</v>
      </c>
      <c r="I594" s="46"/>
    </row>
    <row r="595" spans="1:9" ht="12.75">
      <c r="A595" s="165"/>
      <c r="B595" s="375"/>
      <c r="C595" s="183"/>
      <c r="D595" s="342" t="s">
        <v>179</v>
      </c>
      <c r="E595" s="347">
        <v>0</v>
      </c>
      <c r="F595" s="347">
        <v>0</v>
      </c>
      <c r="G595" s="348">
        <v>0</v>
      </c>
      <c r="H595" s="156">
        <v>0</v>
      </c>
      <c r="I595" s="46"/>
    </row>
    <row r="596" spans="1:9" ht="12.75">
      <c r="A596" s="165"/>
      <c r="B596" s="375"/>
      <c r="C596" s="183"/>
      <c r="D596" s="150" t="s">
        <v>245</v>
      </c>
      <c r="E596" s="339">
        <f>SUM(E597:E599)</f>
        <v>2089740</v>
      </c>
      <c r="F596" s="339">
        <f>SUM(F597:F599)</f>
        <v>2089740</v>
      </c>
      <c r="G596" s="340">
        <f>SUM(G597:G599)</f>
        <v>1038529.16</v>
      </c>
      <c r="H596" s="156">
        <f aca="true" t="shared" si="29" ref="H596:H601">G596/F596*100</f>
        <v>49.69657277938882</v>
      </c>
      <c r="I596" s="46"/>
    </row>
    <row r="597" spans="1:9" ht="12.75">
      <c r="A597" s="165"/>
      <c r="B597" s="181"/>
      <c r="C597" s="116"/>
      <c r="D597" s="73" t="s">
        <v>200</v>
      </c>
      <c r="E597" s="284">
        <v>1839280</v>
      </c>
      <c r="F597" s="284">
        <v>1839280</v>
      </c>
      <c r="G597" s="349">
        <v>910048.29</v>
      </c>
      <c r="H597" s="266">
        <f t="shared" si="29"/>
        <v>49.47850735070245</v>
      </c>
      <c r="I597" s="46"/>
    </row>
    <row r="598" spans="1:9" ht="12.75">
      <c r="A598" s="165"/>
      <c r="B598" s="181"/>
      <c r="C598" s="116"/>
      <c r="D598" s="73" t="s">
        <v>201</v>
      </c>
      <c r="E598" s="284">
        <v>248460</v>
      </c>
      <c r="F598" s="284">
        <v>248460</v>
      </c>
      <c r="G598" s="349">
        <v>128280.87</v>
      </c>
      <c r="H598" s="266">
        <f t="shared" si="29"/>
        <v>51.63039120985269</v>
      </c>
      <c r="I598" s="46"/>
    </row>
    <row r="599" spans="1:9" ht="12.75">
      <c r="A599" s="165"/>
      <c r="B599" s="184"/>
      <c r="C599" s="116"/>
      <c r="D599" s="73" t="s">
        <v>202</v>
      </c>
      <c r="E599" s="284">
        <v>2000</v>
      </c>
      <c r="F599" s="284">
        <v>2000</v>
      </c>
      <c r="G599" s="349">
        <v>200</v>
      </c>
      <c r="H599" s="266">
        <f t="shared" si="29"/>
        <v>10</v>
      </c>
      <c r="I599" s="46"/>
    </row>
    <row r="600" spans="1:9" ht="12.75">
      <c r="A600" s="165"/>
      <c r="B600" s="140">
        <v>85334</v>
      </c>
      <c r="C600" s="115"/>
      <c r="D600" s="67" t="s">
        <v>461</v>
      </c>
      <c r="E600" s="339">
        <v>0</v>
      </c>
      <c r="F600" s="339">
        <f>F602+F603</f>
        <v>1498</v>
      </c>
      <c r="G600" s="340">
        <f>G602+G603</f>
        <v>1497.37</v>
      </c>
      <c r="H600" s="272">
        <f t="shared" si="29"/>
        <v>99.95794392523364</v>
      </c>
      <c r="I600" s="46"/>
    </row>
    <row r="601" spans="1:9" ht="12.75">
      <c r="A601" s="165"/>
      <c r="B601" s="375"/>
      <c r="C601" s="183"/>
      <c r="D601" s="363" t="s">
        <v>120</v>
      </c>
      <c r="E601" s="300">
        <v>0</v>
      </c>
      <c r="F601" s="300">
        <f>F603</f>
        <v>1498</v>
      </c>
      <c r="G601" s="301">
        <f>G603</f>
        <v>1497.37</v>
      </c>
      <c r="H601" s="270">
        <f t="shared" si="29"/>
        <v>99.95794392523364</v>
      </c>
      <c r="I601" s="46"/>
    </row>
    <row r="602" spans="1:9" ht="12.75">
      <c r="A602" s="165"/>
      <c r="B602" s="375"/>
      <c r="C602" s="183"/>
      <c r="D602" s="342" t="s">
        <v>179</v>
      </c>
      <c r="E602" s="284">
        <v>0</v>
      </c>
      <c r="F602" s="284">
        <v>0</v>
      </c>
      <c r="G602" s="349">
        <v>0</v>
      </c>
      <c r="H602" s="266">
        <v>0</v>
      </c>
      <c r="I602" s="46"/>
    </row>
    <row r="603" spans="1:9" ht="12.75">
      <c r="A603" s="165"/>
      <c r="B603" s="375"/>
      <c r="C603" s="183"/>
      <c r="D603" s="150" t="s">
        <v>245</v>
      </c>
      <c r="E603" s="284">
        <v>0</v>
      </c>
      <c r="F603" s="284">
        <v>1498</v>
      </c>
      <c r="G603" s="349">
        <v>1497.37</v>
      </c>
      <c r="H603" s="266">
        <f>G603/F603*100</f>
        <v>99.95794392523364</v>
      </c>
      <c r="I603" s="46"/>
    </row>
    <row r="604" spans="1:9" ht="12.75">
      <c r="A604" s="165"/>
      <c r="B604" s="181"/>
      <c r="C604" s="116"/>
      <c r="D604" s="73" t="s">
        <v>200</v>
      </c>
      <c r="E604" s="284">
        <v>0</v>
      </c>
      <c r="F604" s="284">
        <v>0</v>
      </c>
      <c r="G604" s="349">
        <v>0</v>
      </c>
      <c r="H604" s="266">
        <v>0</v>
      </c>
      <c r="I604" s="46"/>
    </row>
    <row r="605" spans="1:9" ht="12.75">
      <c r="A605" s="165"/>
      <c r="B605" s="181"/>
      <c r="C605" s="116"/>
      <c r="D605" s="73" t="s">
        <v>201</v>
      </c>
      <c r="E605" s="284">
        <v>0</v>
      </c>
      <c r="F605" s="284">
        <v>0</v>
      </c>
      <c r="G605" s="349">
        <v>0</v>
      </c>
      <c r="H605" s="266">
        <v>0</v>
      </c>
      <c r="I605" s="46"/>
    </row>
    <row r="606" spans="1:9" ht="12.75">
      <c r="A606" s="165"/>
      <c r="B606" s="184"/>
      <c r="C606" s="116"/>
      <c r="D606" s="73" t="s">
        <v>202</v>
      </c>
      <c r="E606" s="284">
        <v>0</v>
      </c>
      <c r="F606" s="284">
        <v>1498</v>
      </c>
      <c r="G606" s="349">
        <v>1497.37</v>
      </c>
      <c r="H606" s="266">
        <f>G606/F606*100</f>
        <v>99.95794392523364</v>
      </c>
      <c r="I606" s="46"/>
    </row>
    <row r="607" spans="1:9" ht="12.75">
      <c r="A607" s="165"/>
      <c r="B607" s="140">
        <v>85395</v>
      </c>
      <c r="C607" s="115"/>
      <c r="D607" s="67" t="s">
        <v>70</v>
      </c>
      <c r="E607" s="339">
        <f>E608+E609</f>
        <v>0</v>
      </c>
      <c r="F607" s="339">
        <f>F608+F609</f>
        <v>0</v>
      </c>
      <c r="G607" s="70">
        <f>G608+G609</f>
        <v>0</v>
      </c>
      <c r="H607" s="71">
        <v>0</v>
      </c>
      <c r="I607" s="46"/>
    </row>
    <row r="608" spans="1:9" ht="12.75">
      <c r="A608" s="165"/>
      <c r="B608" s="194"/>
      <c r="C608" s="115"/>
      <c r="D608" s="429" t="s">
        <v>368</v>
      </c>
      <c r="E608" s="347">
        <v>0</v>
      </c>
      <c r="F608" s="347">
        <v>0</v>
      </c>
      <c r="G608" s="125">
        <v>0</v>
      </c>
      <c r="H608" s="77">
        <v>0</v>
      </c>
      <c r="I608" s="46"/>
    </row>
    <row r="609" spans="1:9" ht="12.75">
      <c r="A609" s="165"/>
      <c r="B609" s="194"/>
      <c r="C609" s="115"/>
      <c r="D609" s="191" t="s">
        <v>245</v>
      </c>
      <c r="E609" s="339">
        <f>SUM(E610:E613)</f>
        <v>0</v>
      </c>
      <c r="F609" s="339">
        <f>F610+F611+F612+F613</f>
        <v>0</v>
      </c>
      <c r="G609" s="70">
        <f>G610+G611+G612+G613</f>
        <v>0</v>
      </c>
      <c r="H609" s="71">
        <v>0</v>
      </c>
      <c r="I609" s="46"/>
    </row>
    <row r="610" spans="1:9" ht="12.75">
      <c r="A610" s="165"/>
      <c r="B610" s="194"/>
      <c r="C610" s="115"/>
      <c r="D610" s="73" t="s">
        <v>200</v>
      </c>
      <c r="E610" s="284">
        <f>E615</f>
        <v>0</v>
      </c>
      <c r="F610" s="284">
        <f>F615</f>
        <v>0</v>
      </c>
      <c r="G610" s="76">
        <v>0</v>
      </c>
      <c r="H610" s="80">
        <v>0</v>
      </c>
      <c r="I610" s="46"/>
    </row>
    <row r="611" spans="1:9" ht="12.75">
      <c r="A611" s="165"/>
      <c r="B611" s="194"/>
      <c r="C611" s="115"/>
      <c r="D611" s="73" t="s">
        <v>201</v>
      </c>
      <c r="E611" s="284">
        <v>0</v>
      </c>
      <c r="F611" s="284">
        <f>F616</f>
        <v>0</v>
      </c>
      <c r="G611" s="76">
        <v>0</v>
      </c>
      <c r="H611" s="80">
        <v>0</v>
      </c>
      <c r="I611" s="46"/>
    </row>
    <row r="612" spans="1:9" ht="12.75">
      <c r="A612" s="165"/>
      <c r="B612" s="194"/>
      <c r="C612" s="115"/>
      <c r="D612" s="73" t="s">
        <v>202</v>
      </c>
      <c r="E612" s="284">
        <v>0</v>
      </c>
      <c r="F612" s="284">
        <v>0</v>
      </c>
      <c r="G612" s="76">
        <v>0</v>
      </c>
      <c r="H612" s="80">
        <v>0</v>
      </c>
      <c r="I612" s="46"/>
    </row>
    <row r="613" spans="1:9" ht="12.75">
      <c r="A613" s="165"/>
      <c r="B613" s="194"/>
      <c r="C613" s="115"/>
      <c r="D613" s="73" t="s">
        <v>203</v>
      </c>
      <c r="E613" s="284">
        <f>E618</f>
        <v>0</v>
      </c>
      <c r="F613" s="284"/>
      <c r="G613" s="76">
        <f>G616</f>
        <v>0</v>
      </c>
      <c r="H613" s="80">
        <v>0</v>
      </c>
      <c r="I613" s="46"/>
    </row>
    <row r="614" spans="1:9" ht="12.75">
      <c r="A614" s="165"/>
      <c r="B614" s="194"/>
      <c r="C614" s="115"/>
      <c r="D614" s="363" t="s">
        <v>120</v>
      </c>
      <c r="E614" s="300">
        <f>E615</f>
        <v>0</v>
      </c>
      <c r="F614" s="300">
        <f>F616</f>
        <v>0</v>
      </c>
      <c r="G614" s="301">
        <v>0</v>
      </c>
      <c r="H614" s="387">
        <v>0</v>
      </c>
      <c r="I614" s="46"/>
    </row>
    <row r="615" spans="1:9" ht="12.75">
      <c r="A615" s="165"/>
      <c r="B615" s="181"/>
      <c r="C615" s="116"/>
      <c r="D615" s="73" t="s">
        <v>200</v>
      </c>
      <c r="E615" s="284">
        <v>0</v>
      </c>
      <c r="F615" s="284"/>
      <c r="G615" s="349">
        <v>0</v>
      </c>
      <c r="H615" s="266">
        <v>0</v>
      </c>
      <c r="I615" s="46"/>
    </row>
    <row r="616" spans="1:9" ht="12.75">
      <c r="A616" s="165"/>
      <c r="B616" s="181"/>
      <c r="C616" s="116"/>
      <c r="D616" s="73" t="s">
        <v>201</v>
      </c>
      <c r="E616" s="339">
        <v>0</v>
      </c>
      <c r="F616" s="284"/>
      <c r="G616" s="349">
        <v>0</v>
      </c>
      <c r="H616" s="306">
        <v>0</v>
      </c>
      <c r="I616" s="46"/>
    </row>
    <row r="617" spans="1:9" ht="12.75">
      <c r="A617" s="165"/>
      <c r="B617" s="181"/>
      <c r="C617" s="116"/>
      <c r="D617" s="73" t="s">
        <v>202</v>
      </c>
      <c r="E617" s="300">
        <v>0</v>
      </c>
      <c r="F617" s="300"/>
      <c r="G617" s="301">
        <v>0</v>
      </c>
      <c r="H617" s="430">
        <v>0</v>
      </c>
      <c r="I617" s="46"/>
    </row>
    <row r="618" spans="1:9" ht="12.75">
      <c r="A618" s="171"/>
      <c r="B618" s="184"/>
      <c r="C618" s="116"/>
      <c r="D618" s="73" t="s">
        <v>203</v>
      </c>
      <c r="E618" s="284">
        <v>0</v>
      </c>
      <c r="F618" s="284">
        <v>0</v>
      </c>
      <c r="G618" s="349">
        <v>0</v>
      </c>
      <c r="H618" s="306">
        <v>0</v>
      </c>
      <c r="I618" s="46"/>
    </row>
    <row r="619" spans="1:9" ht="12.75">
      <c r="A619" s="108"/>
      <c r="B619" s="108"/>
      <c r="C619" s="108"/>
      <c r="D619" s="108"/>
      <c r="E619" s="287"/>
      <c r="F619" s="287"/>
      <c r="G619" s="110"/>
      <c r="H619" s="288"/>
      <c r="I619" s="46"/>
    </row>
    <row r="620" spans="1:9" ht="12.75">
      <c r="A620" s="108"/>
      <c r="B620" s="108"/>
      <c r="C620" s="108"/>
      <c r="D620" s="108"/>
      <c r="E620" s="287"/>
      <c r="F620" s="287"/>
      <c r="G620" s="110"/>
      <c r="H620" s="288"/>
      <c r="I620" s="46"/>
    </row>
    <row r="621" spans="1:9" ht="12.75">
      <c r="A621" s="108"/>
      <c r="B621" s="108"/>
      <c r="C621" s="108"/>
      <c r="D621" s="108"/>
      <c r="E621" s="287"/>
      <c r="F621" s="287"/>
      <c r="G621" s="110"/>
      <c r="H621" s="288"/>
      <c r="I621" s="46"/>
    </row>
    <row r="622" spans="1:9" ht="12.75">
      <c r="A622" s="108"/>
      <c r="B622" s="108"/>
      <c r="C622" s="108"/>
      <c r="D622" s="108"/>
      <c r="E622" s="287"/>
      <c r="F622" s="287"/>
      <c r="G622" s="110"/>
      <c r="H622" s="288"/>
      <c r="I622" s="46"/>
    </row>
    <row r="623" spans="1:9" ht="12.75">
      <c r="A623" s="108"/>
      <c r="B623" s="108"/>
      <c r="C623" s="108"/>
      <c r="D623" s="108"/>
      <c r="E623" s="287"/>
      <c r="F623" s="287"/>
      <c r="G623" s="110"/>
      <c r="H623" s="288"/>
      <c r="I623" s="46"/>
    </row>
    <row r="624" spans="1:9" ht="12.75">
      <c r="A624" s="108"/>
      <c r="B624" s="108"/>
      <c r="C624" s="108"/>
      <c r="D624" s="108"/>
      <c r="E624" s="287"/>
      <c r="F624" s="287"/>
      <c r="G624" s="110"/>
      <c r="H624" s="288"/>
      <c r="I624" s="46"/>
    </row>
    <row r="625" spans="1:9" ht="12.75">
      <c r="A625" s="108"/>
      <c r="B625" s="108"/>
      <c r="C625" s="108"/>
      <c r="D625" s="108"/>
      <c r="E625" s="287"/>
      <c r="F625" s="287"/>
      <c r="G625" s="110"/>
      <c r="H625" s="288"/>
      <c r="I625" s="46"/>
    </row>
    <row r="626" spans="1:9" ht="12.75">
      <c r="A626" s="108"/>
      <c r="B626" s="108"/>
      <c r="C626" s="108"/>
      <c r="D626" s="108"/>
      <c r="E626" s="287"/>
      <c r="F626" s="287"/>
      <c r="G626" s="110"/>
      <c r="H626" s="288"/>
      <c r="I626" s="46"/>
    </row>
    <row r="627" spans="1:9" ht="12.75">
      <c r="A627" s="108"/>
      <c r="B627" s="108"/>
      <c r="C627" s="108"/>
      <c r="D627" s="108"/>
      <c r="E627" s="287"/>
      <c r="F627" s="287"/>
      <c r="G627" s="110"/>
      <c r="H627" s="288"/>
      <c r="I627" s="46"/>
    </row>
    <row r="628" spans="1:9" ht="12.75">
      <c r="A628" s="108"/>
      <c r="B628" s="108"/>
      <c r="C628" s="108"/>
      <c r="D628" s="108"/>
      <c r="E628" s="287"/>
      <c r="F628" s="287"/>
      <c r="G628" s="110"/>
      <c r="H628" s="288"/>
      <c r="I628" s="46"/>
    </row>
    <row r="629" spans="1:9" ht="12.75">
      <c r="A629" s="108"/>
      <c r="B629" s="108"/>
      <c r="C629" s="108"/>
      <c r="D629" s="108"/>
      <c r="E629" s="287"/>
      <c r="F629" s="287"/>
      <c r="G629" s="110"/>
      <c r="H629" s="288"/>
      <c r="I629" s="46"/>
    </row>
    <row r="630" spans="1:9" ht="12.75">
      <c r="A630" s="108"/>
      <c r="B630" s="108"/>
      <c r="C630" s="108"/>
      <c r="D630" s="108"/>
      <c r="E630" s="287" t="s">
        <v>507</v>
      </c>
      <c r="F630" s="287"/>
      <c r="G630" s="110"/>
      <c r="H630" s="288"/>
      <c r="I630" s="46"/>
    </row>
    <row r="631" spans="1:9" ht="12.75">
      <c r="A631" s="108"/>
      <c r="B631" s="108"/>
      <c r="C631" s="108"/>
      <c r="D631" s="108"/>
      <c r="E631" s="287"/>
      <c r="F631" s="287"/>
      <c r="G631" s="110"/>
      <c r="H631" s="288"/>
      <c r="I631" s="46"/>
    </row>
    <row r="632" spans="1:9" ht="12.75">
      <c r="A632" s="55" t="s">
        <v>0</v>
      </c>
      <c r="B632" s="52" t="s">
        <v>1</v>
      </c>
      <c r="C632" s="335" t="s">
        <v>2</v>
      </c>
      <c r="D632" s="53" t="s">
        <v>3</v>
      </c>
      <c r="E632" s="54" t="s">
        <v>151</v>
      </c>
      <c r="F632" s="53" t="s">
        <v>153</v>
      </c>
      <c r="G632" s="55" t="s">
        <v>155</v>
      </c>
      <c r="H632" s="289" t="s">
        <v>58</v>
      </c>
      <c r="I632" s="46"/>
    </row>
    <row r="633" spans="1:9" ht="12.75">
      <c r="A633" s="60"/>
      <c r="B633" s="57"/>
      <c r="C633" s="337"/>
      <c r="D633" s="58"/>
      <c r="E633" s="57" t="s">
        <v>152</v>
      </c>
      <c r="F633" s="58" t="s">
        <v>154</v>
      </c>
      <c r="G633" s="60" t="s">
        <v>454</v>
      </c>
      <c r="H633" s="57" t="s">
        <v>170</v>
      </c>
      <c r="I633" s="46"/>
    </row>
    <row r="634" spans="1:9" ht="12.75">
      <c r="A634" s="365">
        <v>1</v>
      </c>
      <c r="B634" s="365">
        <v>2</v>
      </c>
      <c r="C634" s="365">
        <v>3</v>
      </c>
      <c r="D634" s="60">
        <v>4</v>
      </c>
      <c r="E634" s="57">
        <v>5</v>
      </c>
      <c r="F634" s="57">
        <v>6</v>
      </c>
      <c r="G634" s="60">
        <v>7</v>
      </c>
      <c r="H634" s="290">
        <v>8</v>
      </c>
      <c r="I634" s="46"/>
    </row>
    <row r="635" spans="1:10" ht="12.75">
      <c r="A635" s="549">
        <v>854</v>
      </c>
      <c r="B635" s="536"/>
      <c r="C635" s="536"/>
      <c r="D635" s="572" t="s">
        <v>53</v>
      </c>
      <c r="E635" s="591">
        <f>E636+E637</f>
        <v>9807797</v>
      </c>
      <c r="F635" s="591">
        <f>F636+F637</f>
        <v>10290361</v>
      </c>
      <c r="G635" s="543">
        <f>G636+G637</f>
        <v>5399848.300000001</v>
      </c>
      <c r="H635" s="555">
        <f aca="true" t="shared" si="30" ref="H635:H647">G635/F635*100</f>
        <v>52.4748189106291</v>
      </c>
      <c r="I635" s="51"/>
      <c r="J635" s="44"/>
    </row>
    <row r="636" spans="1:9" ht="12.75">
      <c r="A636" s="549"/>
      <c r="B636" s="536"/>
      <c r="C636" s="536"/>
      <c r="D636" s="528" t="s">
        <v>179</v>
      </c>
      <c r="E636" s="563">
        <f>E644+E666+E681+E699+E710+E730+E736+E762</f>
        <v>0</v>
      </c>
      <c r="F636" s="563">
        <f>F650+F666+F681+F710+F730+F736+F762+F644</f>
        <v>0</v>
      </c>
      <c r="G636" s="548">
        <f>G644+G666+G681+G710+G730+G736+G762</f>
        <v>0</v>
      </c>
      <c r="H636" s="530">
        <v>0</v>
      </c>
      <c r="I636" s="46"/>
    </row>
    <row r="637" spans="1:9" ht="12.75">
      <c r="A637" s="549"/>
      <c r="B637" s="536"/>
      <c r="C637" s="536"/>
      <c r="D637" s="528" t="s">
        <v>269</v>
      </c>
      <c r="E637" s="563">
        <f>SUM(E638:E641)</f>
        <v>9807797</v>
      </c>
      <c r="F637" s="563">
        <f>SUM(F638:F641)</f>
        <v>10290361</v>
      </c>
      <c r="G637" s="548">
        <f>SUM(G638:G641)</f>
        <v>5399848.300000001</v>
      </c>
      <c r="H637" s="530">
        <f t="shared" si="30"/>
        <v>52.4748189106291</v>
      </c>
      <c r="I637" s="46"/>
    </row>
    <row r="638" spans="1:9" ht="12.75">
      <c r="A638" s="549"/>
      <c r="B638" s="536"/>
      <c r="C638" s="536"/>
      <c r="D638" s="528" t="s">
        <v>200</v>
      </c>
      <c r="E638" s="563">
        <f>E646+E668+E683+E712+E743+E764+E732+E652</f>
        <v>4779739</v>
      </c>
      <c r="F638" s="563">
        <f aca="true" t="shared" si="31" ref="F638:G640">F646+F668+F683+F712+F718+F743+F764+F732+F652</f>
        <v>4844399</v>
      </c>
      <c r="G638" s="548">
        <f t="shared" si="31"/>
        <v>2537425.9</v>
      </c>
      <c r="H638" s="530">
        <f t="shared" si="30"/>
        <v>52.37854891803916</v>
      </c>
      <c r="I638" s="46"/>
    </row>
    <row r="639" spans="1:9" ht="12.75">
      <c r="A639" s="549"/>
      <c r="B639" s="536"/>
      <c r="C639" s="536"/>
      <c r="D639" s="528" t="s">
        <v>201</v>
      </c>
      <c r="E639" s="563">
        <f>E647+E669+E684+E713+E719+E744+E765+E733+E653</f>
        <v>1761293</v>
      </c>
      <c r="F639" s="563">
        <f t="shared" si="31"/>
        <v>1911446</v>
      </c>
      <c r="G639" s="548">
        <f t="shared" si="31"/>
        <v>1047783.0900000002</v>
      </c>
      <c r="H639" s="530">
        <f t="shared" si="30"/>
        <v>54.816253768089716</v>
      </c>
      <c r="I639" s="46"/>
    </row>
    <row r="640" spans="1:9" ht="12.75">
      <c r="A640" s="549"/>
      <c r="B640" s="536"/>
      <c r="C640" s="536"/>
      <c r="D640" s="528" t="s">
        <v>202</v>
      </c>
      <c r="E640" s="563">
        <f>E648+E670+E685+E714+E720+E745+E766+E734+E654</f>
        <v>119770</v>
      </c>
      <c r="F640" s="563">
        <f t="shared" si="31"/>
        <v>119770</v>
      </c>
      <c r="G640" s="548">
        <f t="shared" si="31"/>
        <v>55321.310000000005</v>
      </c>
      <c r="H640" s="530">
        <f t="shared" si="30"/>
        <v>46.189621775068886</v>
      </c>
      <c r="I640" s="46"/>
    </row>
    <row r="641" spans="1:9" ht="12.75">
      <c r="A641" s="549"/>
      <c r="B641" s="540"/>
      <c r="C641" s="540"/>
      <c r="D641" s="528" t="s">
        <v>208</v>
      </c>
      <c r="E641" s="563">
        <f>E686+E739+E746+E767</f>
        <v>3146995</v>
      </c>
      <c r="F641" s="563">
        <f>F686+F739+F746+F767+F740</f>
        <v>3414746</v>
      </c>
      <c r="G641" s="548">
        <f>G686+G739+G746+G767+G740</f>
        <v>1759318</v>
      </c>
      <c r="H641" s="530">
        <f t="shared" si="30"/>
        <v>51.521196598517136</v>
      </c>
      <c r="I641" s="46"/>
    </row>
    <row r="642" spans="1:9" ht="12.75">
      <c r="A642" s="163"/>
      <c r="B642" s="170">
        <v>85403</v>
      </c>
      <c r="C642" s="115"/>
      <c r="D642" s="67" t="s">
        <v>54</v>
      </c>
      <c r="E642" s="69"/>
      <c r="F642" s="69">
        <f>F643</f>
        <v>1328559</v>
      </c>
      <c r="G642" s="340">
        <f>G643</f>
        <v>685416.13</v>
      </c>
      <c r="H642" s="71">
        <f t="shared" si="30"/>
        <v>51.59094402280968</v>
      </c>
      <c r="I642" s="46"/>
    </row>
    <row r="643" spans="1:9" ht="12.75">
      <c r="A643" s="219"/>
      <c r="B643" s="219"/>
      <c r="C643" s="183"/>
      <c r="D643" s="363" t="s">
        <v>313</v>
      </c>
      <c r="E643" s="90">
        <f>E644+E645</f>
        <v>1367288</v>
      </c>
      <c r="F643" s="90">
        <f>F644+F645</f>
        <v>1328559</v>
      </c>
      <c r="G643" s="301">
        <f>G644+G645</f>
        <v>685416.13</v>
      </c>
      <c r="H643" s="387">
        <f t="shared" si="30"/>
        <v>51.59094402280968</v>
      </c>
      <c r="I643" s="46"/>
    </row>
    <row r="644" spans="1:9" ht="12.75">
      <c r="A644" s="219"/>
      <c r="B644" s="219"/>
      <c r="C644" s="183"/>
      <c r="D644" s="342" t="s">
        <v>179</v>
      </c>
      <c r="E644" s="431">
        <v>0</v>
      </c>
      <c r="F644" s="431">
        <v>0</v>
      </c>
      <c r="G644" s="432">
        <v>0</v>
      </c>
      <c r="H644" s="406">
        <v>0</v>
      </c>
      <c r="I644" s="46"/>
    </row>
    <row r="645" spans="1:9" ht="12.75">
      <c r="A645" s="219"/>
      <c r="B645" s="219"/>
      <c r="C645" s="183"/>
      <c r="D645" s="150" t="s">
        <v>245</v>
      </c>
      <c r="E645" s="713">
        <f>SUM(E646:E648)</f>
        <v>1367288</v>
      </c>
      <c r="F645" s="713">
        <f>SUM(F646:F648)</f>
        <v>1328559</v>
      </c>
      <c r="G645" s="714">
        <f>SUM(G646:G648)</f>
        <v>685416.13</v>
      </c>
      <c r="H645" s="712">
        <f>G645/F645*100</f>
        <v>51.59094402280968</v>
      </c>
      <c r="I645" s="46"/>
    </row>
    <row r="646" spans="1:9" ht="12.75">
      <c r="A646" s="165"/>
      <c r="B646" s="165"/>
      <c r="C646" s="116"/>
      <c r="D646" s="73" t="s">
        <v>200</v>
      </c>
      <c r="E646" s="75">
        <v>1103607</v>
      </c>
      <c r="F646" s="75">
        <v>1068720</v>
      </c>
      <c r="G646" s="349">
        <v>546280.24</v>
      </c>
      <c r="H646" s="266">
        <f t="shared" si="30"/>
        <v>51.11537540235047</v>
      </c>
      <c r="I646" s="46"/>
    </row>
    <row r="647" spans="1:9" ht="12.75">
      <c r="A647" s="165"/>
      <c r="B647" s="165"/>
      <c r="C647" s="116"/>
      <c r="D647" s="73" t="s">
        <v>201</v>
      </c>
      <c r="E647" s="75">
        <v>234892</v>
      </c>
      <c r="F647" s="75">
        <v>231050</v>
      </c>
      <c r="G647" s="349">
        <v>126772.49</v>
      </c>
      <c r="H647" s="266">
        <f t="shared" si="30"/>
        <v>54.867989612637956</v>
      </c>
      <c r="I647" s="46"/>
    </row>
    <row r="648" spans="1:9" ht="12.75">
      <c r="A648" s="165"/>
      <c r="B648" s="171"/>
      <c r="C648" s="116"/>
      <c r="D648" s="73" t="s">
        <v>202</v>
      </c>
      <c r="E648" s="75">
        <v>28789</v>
      </c>
      <c r="F648" s="75">
        <v>28789</v>
      </c>
      <c r="G648" s="349">
        <v>12363.4</v>
      </c>
      <c r="H648" s="266">
        <f>G648/F648*100</f>
        <v>42.94487477856126</v>
      </c>
      <c r="I648" s="46"/>
    </row>
    <row r="649" spans="1:9" ht="12.75">
      <c r="A649" s="165"/>
      <c r="B649" s="194">
        <v>85404</v>
      </c>
      <c r="C649" s="159"/>
      <c r="D649" s="81" t="s">
        <v>357</v>
      </c>
      <c r="E649" s="160">
        <f>E650+E651</f>
        <v>77915</v>
      </c>
      <c r="F649" s="160">
        <f>F650+F651</f>
        <v>92183</v>
      </c>
      <c r="G649" s="434">
        <f>G650+G651</f>
        <v>44806.26</v>
      </c>
      <c r="H649" s="156">
        <f>G649/F649*100</f>
        <v>48.60577329876442</v>
      </c>
      <c r="I649" s="46"/>
    </row>
    <row r="650" spans="1:9" ht="12.75">
      <c r="A650" s="165"/>
      <c r="B650" s="194"/>
      <c r="C650" s="159"/>
      <c r="D650" s="342" t="s">
        <v>179</v>
      </c>
      <c r="E650" s="160">
        <v>0</v>
      </c>
      <c r="F650" s="160">
        <v>0</v>
      </c>
      <c r="G650" s="434">
        <v>0</v>
      </c>
      <c r="H650" s="156">
        <v>0</v>
      </c>
      <c r="I650" s="46"/>
    </row>
    <row r="651" spans="1:12" ht="12.75">
      <c r="A651" s="165"/>
      <c r="B651" s="194"/>
      <c r="C651" s="159"/>
      <c r="D651" s="150" t="s">
        <v>245</v>
      </c>
      <c r="E651" s="160">
        <f>E652+E653+E654</f>
        <v>77915</v>
      </c>
      <c r="F651" s="160">
        <f>SUM(F652:F654)</f>
        <v>92183</v>
      </c>
      <c r="G651" s="434">
        <f>SUM(G652:G654)</f>
        <v>44806.26</v>
      </c>
      <c r="H651" s="156">
        <f aca="true" t="shared" si="32" ref="H651:H659">G651/F651*100</f>
        <v>48.60577329876442</v>
      </c>
      <c r="I651" s="46"/>
      <c r="L651" s="1" t="s">
        <v>358</v>
      </c>
    </row>
    <row r="652" spans="1:9" ht="12.75">
      <c r="A652" s="165"/>
      <c r="B652" s="194"/>
      <c r="C652" s="159"/>
      <c r="D652" s="73" t="s">
        <v>200</v>
      </c>
      <c r="E652" s="681">
        <f>E657+E662</f>
        <v>71412</v>
      </c>
      <c r="F652" s="681">
        <f>F657+F662</f>
        <v>84517</v>
      </c>
      <c r="G652" s="437">
        <f>G657+G662</f>
        <v>41114.32</v>
      </c>
      <c r="H652" s="390">
        <f t="shared" si="32"/>
        <v>48.64621318787936</v>
      </c>
      <c r="I652" s="46"/>
    </row>
    <row r="653" spans="1:9" ht="12.75">
      <c r="A653" s="165"/>
      <c r="B653" s="194"/>
      <c r="C653" s="159"/>
      <c r="D653" s="73" t="s">
        <v>201</v>
      </c>
      <c r="E653" s="681">
        <f>E658+E663</f>
        <v>6039</v>
      </c>
      <c r="F653" s="681">
        <f>F663+F658</f>
        <v>7202</v>
      </c>
      <c r="G653" s="437">
        <f>G658+G663</f>
        <v>3355</v>
      </c>
      <c r="H653" s="390">
        <f t="shared" si="32"/>
        <v>46.58428214384893</v>
      </c>
      <c r="I653" s="46"/>
    </row>
    <row r="654" spans="1:9" ht="12.75">
      <c r="A654" s="165"/>
      <c r="B654" s="194"/>
      <c r="C654" s="159"/>
      <c r="D654" s="73" t="s">
        <v>202</v>
      </c>
      <c r="E654" s="681">
        <f>E659+E664</f>
        <v>464</v>
      </c>
      <c r="F654" s="681">
        <f>F659+F664</f>
        <v>464</v>
      </c>
      <c r="G654" s="437">
        <f>G659+G664</f>
        <v>336.94</v>
      </c>
      <c r="H654" s="390">
        <f t="shared" si="32"/>
        <v>72.61637931034483</v>
      </c>
      <c r="I654" s="46"/>
    </row>
    <row r="655" spans="1:9" ht="12.75">
      <c r="A655" s="165"/>
      <c r="B655" s="194"/>
      <c r="C655" s="159"/>
      <c r="D655" s="410" t="s">
        <v>313</v>
      </c>
      <c r="E655" s="682">
        <f>E656</f>
        <v>55513</v>
      </c>
      <c r="F655" s="682">
        <f>F656</f>
        <v>68618</v>
      </c>
      <c r="G655" s="678">
        <f>G656</f>
        <v>33075.26</v>
      </c>
      <c r="H655" s="387">
        <f t="shared" si="32"/>
        <v>48.202016963478975</v>
      </c>
      <c r="I655" s="46"/>
    </row>
    <row r="656" spans="1:9" ht="12.75">
      <c r="A656" s="165"/>
      <c r="B656" s="194"/>
      <c r="C656" s="159"/>
      <c r="D656" s="150" t="s">
        <v>245</v>
      </c>
      <c r="E656" s="160">
        <f>E657+E658+E659</f>
        <v>55513</v>
      </c>
      <c r="F656" s="160">
        <f>SUM(F657:F659)</f>
        <v>68618</v>
      </c>
      <c r="G656" s="434">
        <f>SUM(G657:G659)</f>
        <v>33075.26</v>
      </c>
      <c r="H656" s="156">
        <f t="shared" si="32"/>
        <v>48.202016963478975</v>
      </c>
      <c r="I656" s="46"/>
    </row>
    <row r="657" spans="1:9" ht="12.75">
      <c r="A657" s="165"/>
      <c r="B657" s="194"/>
      <c r="C657" s="159"/>
      <c r="D657" s="73" t="s">
        <v>200</v>
      </c>
      <c r="E657" s="681">
        <v>54761</v>
      </c>
      <c r="F657" s="681">
        <v>67866</v>
      </c>
      <c r="G657" s="437">
        <v>32508.32</v>
      </c>
      <c r="H657" s="390">
        <f t="shared" si="32"/>
        <v>47.900745586891816</v>
      </c>
      <c r="I657" s="46"/>
    </row>
    <row r="658" spans="1:9" ht="12.75">
      <c r="A658" s="165"/>
      <c r="B658" s="194"/>
      <c r="C658" s="159"/>
      <c r="D658" s="73" t="s">
        <v>201</v>
      </c>
      <c r="E658" s="681">
        <v>288</v>
      </c>
      <c r="F658" s="681">
        <v>288</v>
      </c>
      <c r="G658" s="437">
        <v>230</v>
      </c>
      <c r="H658" s="390">
        <f t="shared" si="32"/>
        <v>79.86111111111111</v>
      </c>
      <c r="I658" s="46"/>
    </row>
    <row r="659" spans="1:9" ht="12.75">
      <c r="A659" s="165"/>
      <c r="B659" s="194"/>
      <c r="C659" s="159"/>
      <c r="D659" s="73" t="s">
        <v>202</v>
      </c>
      <c r="E659" s="681">
        <v>464</v>
      </c>
      <c r="F659" s="681">
        <v>464</v>
      </c>
      <c r="G659" s="437">
        <v>336.94</v>
      </c>
      <c r="H659" s="390">
        <f t="shared" si="32"/>
        <v>72.61637931034483</v>
      </c>
      <c r="I659" s="46"/>
    </row>
    <row r="660" spans="1:9" ht="12.75">
      <c r="A660" s="165"/>
      <c r="B660" s="181"/>
      <c r="C660" s="184"/>
      <c r="D660" s="300" t="s">
        <v>319</v>
      </c>
      <c r="E660" s="682">
        <f>E661</f>
        <v>22402</v>
      </c>
      <c r="F660" s="682">
        <f>F661</f>
        <v>23565</v>
      </c>
      <c r="G660" s="678">
        <f>G661</f>
        <v>11731</v>
      </c>
      <c r="H660" s="387">
        <f>G660/F660*100</f>
        <v>49.78145554848292</v>
      </c>
      <c r="I660" s="46"/>
    </row>
    <row r="661" spans="1:9" ht="12.75">
      <c r="A661" s="165"/>
      <c r="B661" s="181"/>
      <c r="C661" s="184"/>
      <c r="D661" s="150" t="s">
        <v>245</v>
      </c>
      <c r="E661" s="160">
        <f>SUM(E662:E664)</f>
        <v>22402</v>
      </c>
      <c r="F661" s="160">
        <f>SUM(F662:F664)</f>
        <v>23565</v>
      </c>
      <c r="G661" s="434">
        <f>SUM(G662:G664)</f>
        <v>11731</v>
      </c>
      <c r="H661" s="156">
        <f>G661/F661*100</f>
        <v>49.78145554848292</v>
      </c>
      <c r="I661" s="46"/>
    </row>
    <row r="662" spans="1:9" ht="12.75">
      <c r="A662" s="165"/>
      <c r="B662" s="181"/>
      <c r="C662" s="184"/>
      <c r="D662" s="73" t="s">
        <v>200</v>
      </c>
      <c r="E662" s="680">
        <v>16651</v>
      </c>
      <c r="F662" s="681">
        <v>16651</v>
      </c>
      <c r="G662" s="437">
        <v>8606</v>
      </c>
      <c r="H662" s="390">
        <f>G662/F662*100</f>
        <v>51.68458350849798</v>
      </c>
      <c r="I662" s="46"/>
    </row>
    <row r="663" spans="1:9" ht="12.75">
      <c r="A663" s="165"/>
      <c r="B663" s="181"/>
      <c r="C663" s="184"/>
      <c r="D663" s="73" t="s">
        <v>201</v>
      </c>
      <c r="E663" s="680">
        <v>5751</v>
      </c>
      <c r="F663" s="681">
        <v>6914</v>
      </c>
      <c r="G663" s="437">
        <v>3125</v>
      </c>
      <c r="H663" s="390">
        <f>G663/F663*100</f>
        <v>45.198148683829906</v>
      </c>
      <c r="I663" s="46"/>
    </row>
    <row r="664" spans="1:9" ht="12.75">
      <c r="A664" s="165"/>
      <c r="B664" s="181"/>
      <c r="C664" s="184"/>
      <c r="D664" s="73" t="s">
        <v>202</v>
      </c>
      <c r="E664" s="681">
        <v>0</v>
      </c>
      <c r="F664" s="681">
        <v>0</v>
      </c>
      <c r="G664" s="437">
        <v>0</v>
      </c>
      <c r="H664" s="390">
        <v>0</v>
      </c>
      <c r="I664" s="46"/>
    </row>
    <row r="665" spans="1:9" ht="12.75">
      <c r="A665" s="165"/>
      <c r="B665" s="140">
        <v>85406</v>
      </c>
      <c r="C665" s="433"/>
      <c r="D665" s="392" t="s">
        <v>91</v>
      </c>
      <c r="E665" s="392">
        <f>E666+E667</f>
        <v>1050600</v>
      </c>
      <c r="F665" s="392">
        <f>F666+F667</f>
        <v>1049501</v>
      </c>
      <c r="G665" s="434">
        <f>G666+G667</f>
        <v>544536.78</v>
      </c>
      <c r="H665" s="71">
        <f>G665/F665*100</f>
        <v>51.885303587133315</v>
      </c>
      <c r="I665" s="46"/>
    </row>
    <row r="666" spans="1:9" ht="12.75">
      <c r="A666" s="165"/>
      <c r="B666" s="194"/>
      <c r="C666" s="433"/>
      <c r="D666" s="342" t="s">
        <v>179</v>
      </c>
      <c r="E666" s="435">
        <v>0</v>
      </c>
      <c r="F666" s="435">
        <v>0</v>
      </c>
      <c r="G666" s="436">
        <v>0</v>
      </c>
      <c r="H666" s="77">
        <v>0</v>
      </c>
      <c r="I666" s="46"/>
    </row>
    <row r="667" spans="1:9" ht="12.75">
      <c r="A667" s="165"/>
      <c r="B667" s="194"/>
      <c r="C667" s="433"/>
      <c r="D667" s="150" t="s">
        <v>245</v>
      </c>
      <c r="E667" s="392">
        <f>SUM(E668:E670)</f>
        <v>1050600</v>
      </c>
      <c r="F667" s="392">
        <f>SUM(F668:F670)</f>
        <v>1049501</v>
      </c>
      <c r="G667" s="434">
        <f>SUM(G668:G670)</f>
        <v>544536.78</v>
      </c>
      <c r="H667" s="71">
        <f>G667/F667*100</f>
        <v>51.885303587133315</v>
      </c>
      <c r="I667" s="46"/>
    </row>
    <row r="668" spans="1:9" ht="12.75">
      <c r="A668" s="165"/>
      <c r="B668" s="194"/>
      <c r="C668" s="433"/>
      <c r="D668" s="73" t="s">
        <v>200</v>
      </c>
      <c r="E668" s="408">
        <f aca="true" t="shared" si="33" ref="E668:G670">E673+E677</f>
        <v>895639</v>
      </c>
      <c r="F668" s="408">
        <f t="shared" si="33"/>
        <v>894540</v>
      </c>
      <c r="G668" s="437">
        <f t="shared" si="33"/>
        <v>477513.88</v>
      </c>
      <c r="H668" s="390">
        <f>G668/F668*100</f>
        <v>53.38094216021643</v>
      </c>
      <c r="I668" s="46"/>
    </row>
    <row r="669" spans="1:9" ht="12.75">
      <c r="A669" s="165"/>
      <c r="B669" s="194"/>
      <c r="C669" s="433"/>
      <c r="D669" s="73" t="s">
        <v>201</v>
      </c>
      <c r="E669" s="408">
        <f t="shared" si="33"/>
        <v>154691</v>
      </c>
      <c r="F669" s="408">
        <f t="shared" si="33"/>
        <v>154691</v>
      </c>
      <c r="G669" s="437">
        <f t="shared" si="33"/>
        <v>67022.9</v>
      </c>
      <c r="H669" s="390">
        <f>G669/F669*100</f>
        <v>43.32695502647213</v>
      </c>
      <c r="I669" s="46"/>
    </row>
    <row r="670" spans="1:9" ht="12.75">
      <c r="A670" s="165"/>
      <c r="B670" s="194"/>
      <c r="C670" s="433"/>
      <c r="D670" s="73" t="s">
        <v>202</v>
      </c>
      <c r="E670" s="408">
        <f t="shared" si="33"/>
        <v>270</v>
      </c>
      <c r="F670" s="408">
        <f t="shared" si="33"/>
        <v>270</v>
      </c>
      <c r="G670" s="437">
        <f t="shared" si="33"/>
        <v>0</v>
      </c>
      <c r="H670" s="390">
        <f>G670/F670*100</f>
        <v>0</v>
      </c>
      <c r="I670" s="46"/>
    </row>
    <row r="671" spans="1:9" ht="12.75">
      <c r="A671" s="165"/>
      <c r="B671" s="194"/>
      <c r="C671" s="433"/>
      <c r="D671" s="73" t="s">
        <v>209</v>
      </c>
      <c r="E671" s="408"/>
      <c r="F671" s="408"/>
      <c r="G671" s="437"/>
      <c r="H671" s="390"/>
      <c r="I671" s="46"/>
    </row>
    <row r="672" spans="1:9" ht="12.75">
      <c r="A672" s="165"/>
      <c r="B672" s="181"/>
      <c r="C672" s="298"/>
      <c r="D672" s="300" t="s">
        <v>319</v>
      </c>
      <c r="E672" s="300">
        <f>SUM(E673:E675)</f>
        <v>466570</v>
      </c>
      <c r="F672" s="300">
        <f>SUM(F673:F675)</f>
        <v>466079</v>
      </c>
      <c r="G672" s="301">
        <f>SUM(G673:G675)</f>
        <v>234381.23</v>
      </c>
      <c r="H672" s="387">
        <f>G672/F672*100</f>
        <v>50.287876089675784</v>
      </c>
      <c r="I672" s="46"/>
    </row>
    <row r="673" spans="1:9" ht="12.75">
      <c r="A673" s="165"/>
      <c r="B673" s="181"/>
      <c r="C673" s="298"/>
      <c r="D673" s="73" t="s">
        <v>200</v>
      </c>
      <c r="E673" s="284">
        <v>398030</v>
      </c>
      <c r="F673" s="284">
        <v>397539</v>
      </c>
      <c r="G673" s="349">
        <v>212571.92</v>
      </c>
      <c r="H673" s="266">
        <f>G673/F673*100</f>
        <v>53.471966272491514</v>
      </c>
      <c r="I673" s="46"/>
    </row>
    <row r="674" spans="1:9" ht="12.75">
      <c r="A674" s="165"/>
      <c r="B674" s="181"/>
      <c r="C674" s="298"/>
      <c r="D674" s="73" t="s">
        <v>201</v>
      </c>
      <c r="E674" s="284">
        <v>68540</v>
      </c>
      <c r="F674" s="284">
        <v>68540</v>
      </c>
      <c r="G674" s="349">
        <v>21809.31</v>
      </c>
      <c r="H674" s="266">
        <f>G674/F674*100</f>
        <v>31.819827837758975</v>
      </c>
      <c r="I674" s="46"/>
    </row>
    <row r="675" spans="1:9" ht="12.75">
      <c r="A675" s="165"/>
      <c r="B675" s="181"/>
      <c r="C675" s="298"/>
      <c r="D675" s="73" t="s">
        <v>202</v>
      </c>
      <c r="E675" s="284">
        <v>0</v>
      </c>
      <c r="F675" s="284">
        <v>0</v>
      </c>
      <c r="G675" s="349">
        <v>0</v>
      </c>
      <c r="H675" s="306">
        <v>0</v>
      </c>
      <c r="I675" s="46"/>
    </row>
    <row r="676" spans="1:9" ht="12.75">
      <c r="A676" s="165"/>
      <c r="B676" s="181"/>
      <c r="C676" s="438"/>
      <c r="D676" s="300" t="s">
        <v>92</v>
      </c>
      <c r="E676" s="300">
        <f>SUM(E677:E679)</f>
        <v>584030</v>
      </c>
      <c r="F676" s="300">
        <f>SUM(F677:F679)</f>
        <v>583422</v>
      </c>
      <c r="G676" s="301">
        <f>SUM(G677:G679)</f>
        <v>310155.55000000005</v>
      </c>
      <c r="H676" s="387">
        <f aca="true" t="shared" si="34" ref="H676:H685">G676/F676*100</f>
        <v>53.16144231791055</v>
      </c>
      <c r="I676" s="46"/>
    </row>
    <row r="677" spans="1:9" ht="12.75">
      <c r="A677" s="165"/>
      <c r="B677" s="181"/>
      <c r="C677" s="298"/>
      <c r="D677" s="73" t="s">
        <v>200</v>
      </c>
      <c r="E677" s="284">
        <v>497609</v>
      </c>
      <c r="F677" s="284">
        <v>497001</v>
      </c>
      <c r="G677" s="349">
        <v>264941.96</v>
      </c>
      <c r="H677" s="266">
        <f t="shared" si="34"/>
        <v>53.30813418886482</v>
      </c>
      <c r="I677" s="46"/>
    </row>
    <row r="678" spans="1:9" ht="12.75">
      <c r="A678" s="165"/>
      <c r="B678" s="181"/>
      <c r="C678" s="298"/>
      <c r="D678" s="73" t="s">
        <v>201</v>
      </c>
      <c r="E678" s="284">
        <v>86151</v>
      </c>
      <c r="F678" s="284">
        <v>86151</v>
      </c>
      <c r="G678" s="349">
        <v>45213.59</v>
      </c>
      <c r="H678" s="266">
        <f t="shared" si="34"/>
        <v>52.48179359496697</v>
      </c>
      <c r="I678" s="46"/>
    </row>
    <row r="679" spans="1:9" ht="12.75">
      <c r="A679" s="165"/>
      <c r="B679" s="184"/>
      <c r="C679" s="298"/>
      <c r="D679" s="73" t="s">
        <v>202</v>
      </c>
      <c r="E679" s="284">
        <v>270</v>
      </c>
      <c r="F679" s="284">
        <v>270</v>
      </c>
      <c r="G679" s="349">
        <v>0</v>
      </c>
      <c r="H679" s="266">
        <f t="shared" si="34"/>
        <v>0</v>
      </c>
      <c r="I679" s="46"/>
    </row>
    <row r="680" spans="1:9" ht="12.75">
      <c r="A680" s="165"/>
      <c r="B680" s="140">
        <v>85410</v>
      </c>
      <c r="C680" s="293"/>
      <c r="D680" s="339" t="s">
        <v>55</v>
      </c>
      <c r="E680" s="339">
        <f>E681+E682</f>
        <v>2458746</v>
      </c>
      <c r="F680" s="339">
        <f>F681+F682</f>
        <v>2535782</v>
      </c>
      <c r="G680" s="340">
        <f>G681+G682</f>
        <v>1422708</v>
      </c>
      <c r="H680" s="71">
        <f t="shared" si="34"/>
        <v>56.10529611772621</v>
      </c>
      <c r="I680" s="46"/>
    </row>
    <row r="681" spans="1:9" ht="12.75">
      <c r="A681" s="165"/>
      <c r="B681" s="194"/>
      <c r="C681" s="293"/>
      <c r="D681" s="342" t="s">
        <v>179</v>
      </c>
      <c r="E681" s="347">
        <v>0</v>
      </c>
      <c r="F681" s="347">
        <f>F699</f>
        <v>0</v>
      </c>
      <c r="G681" s="348">
        <f>G699</f>
        <v>0</v>
      </c>
      <c r="H681" s="400">
        <v>0</v>
      </c>
      <c r="I681" s="46"/>
    </row>
    <row r="682" spans="1:9" ht="12.75">
      <c r="A682" s="165"/>
      <c r="B682" s="194"/>
      <c r="C682" s="293"/>
      <c r="D682" s="150" t="s">
        <v>245</v>
      </c>
      <c r="E682" s="339">
        <f>SUM(E683:E686)</f>
        <v>2458746</v>
      </c>
      <c r="F682" s="339">
        <f>SUM(F683:F686)</f>
        <v>2535782</v>
      </c>
      <c r="G682" s="340">
        <f>SUM(G683:G686)</f>
        <v>1422708</v>
      </c>
      <c r="H682" s="156">
        <f t="shared" si="34"/>
        <v>56.10529611772621</v>
      </c>
      <c r="I682" s="46"/>
    </row>
    <row r="683" spans="1:9" ht="12.75">
      <c r="A683" s="165"/>
      <c r="B683" s="194"/>
      <c r="C683" s="293"/>
      <c r="D683" s="73" t="s">
        <v>200</v>
      </c>
      <c r="E683" s="284">
        <f aca="true" t="shared" si="35" ref="E683:G685">E701+E705</f>
        <v>1336741</v>
      </c>
      <c r="F683" s="284">
        <f t="shared" si="35"/>
        <v>1403011</v>
      </c>
      <c r="G683" s="349">
        <f t="shared" si="35"/>
        <v>757264.08</v>
      </c>
      <c r="H683" s="390">
        <f t="shared" si="34"/>
        <v>53.97420832766101</v>
      </c>
      <c r="I683" s="46"/>
    </row>
    <row r="684" spans="1:9" ht="12.75">
      <c r="A684" s="165"/>
      <c r="B684" s="194"/>
      <c r="C684" s="293"/>
      <c r="D684" s="73" t="s">
        <v>201</v>
      </c>
      <c r="E684" s="284">
        <f t="shared" si="35"/>
        <v>1114088</v>
      </c>
      <c r="F684" s="284">
        <f t="shared" si="35"/>
        <v>1124854</v>
      </c>
      <c r="G684" s="349">
        <f t="shared" si="35"/>
        <v>663520.05</v>
      </c>
      <c r="H684" s="390">
        <f t="shared" si="34"/>
        <v>58.98721522970981</v>
      </c>
      <c r="I684" s="46"/>
    </row>
    <row r="685" spans="1:9" ht="12.75">
      <c r="A685" s="165"/>
      <c r="B685" s="194"/>
      <c r="C685" s="293"/>
      <c r="D685" s="73" t="s">
        <v>202</v>
      </c>
      <c r="E685" s="284">
        <f t="shared" si="35"/>
        <v>7917</v>
      </c>
      <c r="F685" s="284">
        <f t="shared" si="35"/>
        <v>7917</v>
      </c>
      <c r="G685" s="349">
        <f t="shared" si="35"/>
        <v>1923.87</v>
      </c>
      <c r="H685" s="390">
        <f t="shared" si="34"/>
        <v>24.300492610837438</v>
      </c>
      <c r="I685" s="46"/>
    </row>
    <row r="686" spans="1:9" ht="12.75">
      <c r="A686" s="165"/>
      <c r="B686" s="194"/>
      <c r="C686" s="293"/>
      <c r="D686" s="73" t="s">
        <v>208</v>
      </c>
      <c r="E686" s="284">
        <v>0</v>
      </c>
      <c r="F686" s="284">
        <v>0</v>
      </c>
      <c r="G686" s="349">
        <v>0</v>
      </c>
      <c r="H686" s="390">
        <v>0</v>
      </c>
      <c r="I686" s="46"/>
    </row>
    <row r="687" spans="1:9" ht="12.75">
      <c r="A687" s="171"/>
      <c r="B687" s="159"/>
      <c r="C687" s="293"/>
      <c r="D687" s="73" t="s">
        <v>248</v>
      </c>
      <c r="E687" s="339"/>
      <c r="F687" s="284"/>
      <c r="G687" s="76"/>
      <c r="H687" s="80"/>
      <c r="I687" s="46"/>
    </row>
    <row r="688" spans="1:9" ht="12.75">
      <c r="A688" s="108"/>
      <c r="B688" s="168"/>
      <c r="C688" s="281"/>
      <c r="D688" s="108"/>
      <c r="E688" s="281"/>
      <c r="F688" s="287"/>
      <c r="G688" s="110"/>
      <c r="H688" s="111"/>
      <c r="I688" s="46"/>
    </row>
    <row r="689" spans="1:9" ht="12.75">
      <c r="A689" s="108"/>
      <c r="B689" s="168"/>
      <c r="C689" s="281"/>
      <c r="D689" s="108"/>
      <c r="E689" s="281"/>
      <c r="F689" s="287"/>
      <c r="G689" s="110"/>
      <c r="H689" s="111"/>
      <c r="I689" s="46"/>
    </row>
    <row r="690" spans="1:9" ht="12.75">
      <c r="A690" s="108"/>
      <c r="B690" s="168"/>
      <c r="C690" s="281"/>
      <c r="D690" s="108"/>
      <c r="E690" s="281"/>
      <c r="F690" s="287"/>
      <c r="G690" s="110"/>
      <c r="H690" s="111"/>
      <c r="I690" s="46"/>
    </row>
    <row r="691" spans="1:9" ht="12.75">
      <c r="A691" s="108"/>
      <c r="B691" s="168"/>
      <c r="C691" s="281"/>
      <c r="D691" s="108"/>
      <c r="E691" s="281"/>
      <c r="F691" s="287"/>
      <c r="G691" s="110"/>
      <c r="H691" s="111"/>
      <c r="I691" s="46"/>
    </row>
    <row r="692" spans="1:9" ht="12.75">
      <c r="A692" s="108"/>
      <c r="B692" s="168"/>
      <c r="C692" s="281"/>
      <c r="D692" s="108"/>
      <c r="E692" s="281"/>
      <c r="F692" s="287"/>
      <c r="G692" s="110"/>
      <c r="H692" s="111"/>
      <c r="I692" s="46"/>
    </row>
    <row r="693" spans="1:9" ht="12.75">
      <c r="A693" s="108"/>
      <c r="B693" s="168"/>
      <c r="C693" s="281"/>
      <c r="D693" s="108"/>
      <c r="E693" s="287" t="s">
        <v>508</v>
      </c>
      <c r="F693" s="287"/>
      <c r="G693" s="110"/>
      <c r="H693" s="111"/>
      <c r="I693" s="46"/>
    </row>
    <row r="694" spans="1:9" ht="12.75">
      <c r="A694" s="108"/>
      <c r="B694" s="168"/>
      <c r="C694" s="281"/>
      <c r="D694" s="108"/>
      <c r="E694" s="287"/>
      <c r="F694" s="287"/>
      <c r="G694" s="110"/>
      <c r="H694" s="111"/>
      <c r="I694" s="46"/>
    </row>
    <row r="695" spans="1:9" ht="12.75">
      <c r="A695" s="55" t="s">
        <v>0</v>
      </c>
      <c r="B695" s="52" t="s">
        <v>1</v>
      </c>
      <c r="C695" s="335" t="s">
        <v>2</v>
      </c>
      <c r="D695" s="53" t="s">
        <v>3</v>
      </c>
      <c r="E695" s="54" t="s">
        <v>151</v>
      </c>
      <c r="F695" s="53" t="s">
        <v>153</v>
      </c>
      <c r="G695" s="55" t="s">
        <v>155</v>
      </c>
      <c r="H695" s="289" t="s">
        <v>58</v>
      </c>
      <c r="I695" s="46"/>
    </row>
    <row r="696" spans="1:9" ht="12.75">
      <c r="A696" s="60"/>
      <c r="B696" s="57"/>
      <c r="C696" s="337"/>
      <c r="D696" s="58"/>
      <c r="E696" s="57" t="s">
        <v>152</v>
      </c>
      <c r="F696" s="58" t="s">
        <v>154</v>
      </c>
      <c r="G696" s="60" t="s">
        <v>454</v>
      </c>
      <c r="H696" s="57" t="s">
        <v>170</v>
      </c>
      <c r="I696" s="46"/>
    </row>
    <row r="697" spans="1:9" ht="12.75">
      <c r="A697" s="52">
        <v>1</v>
      </c>
      <c r="B697" s="365">
        <v>2</v>
      </c>
      <c r="C697" s="365">
        <v>3</v>
      </c>
      <c r="D697" s="60">
        <v>4</v>
      </c>
      <c r="E697" s="57">
        <v>5</v>
      </c>
      <c r="F697" s="57">
        <v>6</v>
      </c>
      <c r="G697" s="60">
        <v>7</v>
      </c>
      <c r="H697" s="290">
        <v>8</v>
      </c>
      <c r="I697" s="46"/>
    </row>
    <row r="698" spans="1:9" ht="12.75">
      <c r="A698" s="78"/>
      <c r="B698" s="375"/>
      <c r="C698" s="438"/>
      <c r="D698" s="300" t="s">
        <v>81</v>
      </c>
      <c r="E698" s="300">
        <f>E699+E700</f>
        <v>2237880</v>
      </c>
      <c r="F698" s="300">
        <f>F699+F700</f>
        <v>2314610</v>
      </c>
      <c r="G698" s="301">
        <f>G699+G700</f>
        <v>1306649.67</v>
      </c>
      <c r="H698" s="387">
        <f>G698/F698*100</f>
        <v>56.45226064002142</v>
      </c>
      <c r="I698" s="46"/>
    </row>
    <row r="699" spans="1:9" ht="12.75">
      <c r="A699" s="165"/>
      <c r="B699" s="375"/>
      <c r="C699" s="438"/>
      <c r="D699" s="342" t="s">
        <v>179</v>
      </c>
      <c r="E699" s="347">
        <v>0</v>
      </c>
      <c r="F699" s="347">
        <v>0</v>
      </c>
      <c r="G699" s="348">
        <v>0</v>
      </c>
      <c r="H699" s="400">
        <v>0</v>
      </c>
      <c r="I699" s="46"/>
    </row>
    <row r="700" spans="1:9" ht="12.75">
      <c r="A700" s="165"/>
      <c r="B700" s="375"/>
      <c r="C700" s="438"/>
      <c r="D700" s="150" t="s">
        <v>245</v>
      </c>
      <c r="E700" s="339">
        <f>SUM(E701:E703)</f>
        <v>2237880</v>
      </c>
      <c r="F700" s="339">
        <f>SUM(F701:F703)</f>
        <v>2314610</v>
      </c>
      <c r="G700" s="340">
        <f>SUM(G701:G703)</f>
        <v>1306649.67</v>
      </c>
      <c r="H700" s="156">
        <f>G700/F700*100</f>
        <v>56.45226064002142</v>
      </c>
      <c r="I700" s="46"/>
    </row>
    <row r="701" spans="1:9" ht="12.75">
      <c r="A701" s="165"/>
      <c r="B701" s="181"/>
      <c r="C701" s="298"/>
      <c r="D701" s="73" t="s">
        <v>200</v>
      </c>
      <c r="E701" s="284">
        <v>1277518</v>
      </c>
      <c r="F701" s="284">
        <v>1343482</v>
      </c>
      <c r="G701" s="349">
        <v>728868.44</v>
      </c>
      <c r="H701" s="266">
        <f>G701/F701*100</f>
        <v>54.25219243726376</v>
      </c>
      <c r="I701" s="46"/>
    </row>
    <row r="702" spans="1:9" ht="12.75">
      <c r="A702" s="165"/>
      <c r="B702" s="181"/>
      <c r="C702" s="298"/>
      <c r="D702" s="73" t="s">
        <v>201</v>
      </c>
      <c r="E702" s="284">
        <v>957445</v>
      </c>
      <c r="F702" s="284">
        <v>968211</v>
      </c>
      <c r="G702" s="349">
        <v>577781.23</v>
      </c>
      <c r="H702" s="266">
        <f>G702/F702*100</f>
        <v>59.67513589496504</v>
      </c>
      <c r="I702" s="46"/>
    </row>
    <row r="703" spans="1:9" ht="12.75">
      <c r="A703" s="165"/>
      <c r="B703" s="181"/>
      <c r="C703" s="298"/>
      <c r="D703" s="73" t="s">
        <v>202</v>
      </c>
      <c r="E703" s="284">
        <v>2917</v>
      </c>
      <c r="F703" s="284">
        <v>2917</v>
      </c>
      <c r="G703" s="349">
        <v>0</v>
      </c>
      <c r="H703" s="306">
        <v>0</v>
      </c>
      <c r="I703" s="46"/>
    </row>
    <row r="704" spans="1:9" ht="12.75">
      <c r="A704" s="165"/>
      <c r="B704" s="181"/>
      <c r="C704" s="298"/>
      <c r="D704" s="300" t="s">
        <v>318</v>
      </c>
      <c r="E704" s="300">
        <f>SUM(E705:E707)</f>
        <v>220866</v>
      </c>
      <c r="F704" s="300">
        <f>SUM(F705:F707)</f>
        <v>221172</v>
      </c>
      <c r="G704" s="301">
        <f>SUM(G705:G707)</f>
        <v>116058.33</v>
      </c>
      <c r="H704" s="387">
        <f aca="true" t="shared" si="36" ref="H704:H709">G704/F704*100</f>
        <v>52.474241766588904</v>
      </c>
      <c r="I704" s="46"/>
    </row>
    <row r="705" spans="1:9" ht="12.75">
      <c r="A705" s="165"/>
      <c r="B705" s="181"/>
      <c r="C705" s="298"/>
      <c r="D705" s="73" t="s">
        <v>200</v>
      </c>
      <c r="E705" s="284">
        <v>59223</v>
      </c>
      <c r="F705" s="284">
        <v>59529</v>
      </c>
      <c r="G705" s="349">
        <v>28395.64</v>
      </c>
      <c r="H705" s="266">
        <f t="shared" si="36"/>
        <v>47.70051571502965</v>
      </c>
      <c r="I705" s="46"/>
    </row>
    <row r="706" spans="1:9" ht="12.75">
      <c r="A706" s="165"/>
      <c r="B706" s="181"/>
      <c r="C706" s="298"/>
      <c r="D706" s="73" t="s">
        <v>201</v>
      </c>
      <c r="E706" s="284">
        <v>156643</v>
      </c>
      <c r="F706" s="284">
        <v>156643</v>
      </c>
      <c r="G706" s="349">
        <v>85738.82</v>
      </c>
      <c r="H706" s="266">
        <f t="shared" si="36"/>
        <v>54.7351748881214</v>
      </c>
      <c r="I706" s="46"/>
    </row>
    <row r="707" spans="1:9" ht="12.75">
      <c r="A707" s="165"/>
      <c r="B707" s="184"/>
      <c r="C707" s="298"/>
      <c r="D707" s="73" t="s">
        <v>202</v>
      </c>
      <c r="E707" s="284">
        <v>5000</v>
      </c>
      <c r="F707" s="284">
        <v>5000</v>
      </c>
      <c r="G707" s="349">
        <v>1923.87</v>
      </c>
      <c r="H707" s="266">
        <f t="shared" si="36"/>
        <v>38.4774</v>
      </c>
      <c r="I707" s="46"/>
    </row>
    <row r="708" spans="1:9" ht="12.75">
      <c r="A708" s="169"/>
      <c r="B708" s="194">
        <v>85411</v>
      </c>
      <c r="C708" s="293"/>
      <c r="D708" s="339" t="s">
        <v>93</v>
      </c>
      <c r="E708" s="339">
        <f>E710+E711</f>
        <v>1108844</v>
      </c>
      <c r="F708" s="339">
        <f>F710+F711</f>
        <v>1109405</v>
      </c>
      <c r="G708" s="340">
        <f>G710+G711</f>
        <v>594416.32</v>
      </c>
      <c r="H708" s="71">
        <f t="shared" si="36"/>
        <v>53.57974049152473</v>
      </c>
      <c r="I708" s="46"/>
    </row>
    <row r="709" spans="1:9" ht="12.75">
      <c r="A709" s="219"/>
      <c r="B709" s="375"/>
      <c r="C709" s="438"/>
      <c r="D709" s="300" t="s">
        <v>318</v>
      </c>
      <c r="E709" s="300">
        <f>SUM(E712:E715)</f>
        <v>1108844</v>
      </c>
      <c r="F709" s="300">
        <f>SUM(F712:F715)</f>
        <v>1109405</v>
      </c>
      <c r="G709" s="301">
        <f>SUM(G712:G715)</f>
        <v>594416.32</v>
      </c>
      <c r="H709" s="387">
        <f t="shared" si="36"/>
        <v>53.57974049152473</v>
      </c>
      <c r="I709" s="46"/>
    </row>
    <row r="710" spans="1:9" ht="12.75">
      <c r="A710" s="219"/>
      <c r="B710" s="375"/>
      <c r="C710" s="438"/>
      <c r="D710" s="342" t="s">
        <v>179</v>
      </c>
      <c r="E710" s="347">
        <f>E715</f>
        <v>0</v>
      </c>
      <c r="F710" s="347">
        <f>F715</f>
        <v>0</v>
      </c>
      <c r="G710" s="348">
        <f>G715</f>
        <v>0</v>
      </c>
      <c r="H710" s="400">
        <v>0</v>
      </c>
      <c r="I710" s="46"/>
    </row>
    <row r="711" spans="1:9" ht="12.75">
      <c r="A711" s="219"/>
      <c r="B711" s="375"/>
      <c r="C711" s="438"/>
      <c r="D711" s="150" t="s">
        <v>245</v>
      </c>
      <c r="E711" s="339">
        <f>SUM(E712:E714)</f>
        <v>1108844</v>
      </c>
      <c r="F711" s="339">
        <f>SUM(F712:F714)</f>
        <v>1109405</v>
      </c>
      <c r="G711" s="340">
        <f>SUM(G712:G714)</f>
        <v>594416.32</v>
      </c>
      <c r="H711" s="156">
        <f>G711/F711*100</f>
        <v>53.57974049152473</v>
      </c>
      <c r="I711" s="46"/>
    </row>
    <row r="712" spans="1:9" ht="12.75">
      <c r="A712" s="165"/>
      <c r="B712" s="181"/>
      <c r="C712" s="298"/>
      <c r="D712" s="73" t="s">
        <v>200</v>
      </c>
      <c r="E712" s="284">
        <v>921168</v>
      </c>
      <c r="F712" s="284">
        <v>921196</v>
      </c>
      <c r="G712" s="349">
        <v>462531.18</v>
      </c>
      <c r="H712" s="266">
        <f>G712/F712*100</f>
        <v>50.20985544878614</v>
      </c>
      <c r="I712" s="46"/>
    </row>
    <row r="713" spans="1:9" ht="12.75">
      <c r="A713" s="165"/>
      <c r="B713" s="181"/>
      <c r="C713" s="298"/>
      <c r="D713" s="73" t="s">
        <v>201</v>
      </c>
      <c r="E713" s="284">
        <v>182676</v>
      </c>
      <c r="F713" s="284">
        <v>183209</v>
      </c>
      <c r="G713" s="349">
        <v>128143.19</v>
      </c>
      <c r="H713" s="266">
        <f>G713/F713*100</f>
        <v>69.94372001375478</v>
      </c>
      <c r="I713" s="46"/>
    </row>
    <row r="714" spans="1:9" ht="12.75">
      <c r="A714" s="165"/>
      <c r="B714" s="181"/>
      <c r="C714" s="298"/>
      <c r="D714" s="73" t="s">
        <v>202</v>
      </c>
      <c r="E714" s="284">
        <v>5000</v>
      </c>
      <c r="F714" s="284">
        <v>5000</v>
      </c>
      <c r="G714" s="349">
        <v>3741.95</v>
      </c>
      <c r="H714" s="266">
        <f>G714/F714*100</f>
        <v>74.839</v>
      </c>
      <c r="I714" s="46"/>
    </row>
    <row r="715" spans="1:9" ht="12.75">
      <c r="A715" s="165"/>
      <c r="B715" s="184"/>
      <c r="C715" s="116"/>
      <c r="D715" s="148" t="s">
        <v>172</v>
      </c>
      <c r="E715" s="96">
        <v>0</v>
      </c>
      <c r="F715" s="96">
        <v>0</v>
      </c>
      <c r="G715" s="97">
        <v>0</v>
      </c>
      <c r="H715" s="97">
        <v>0</v>
      </c>
      <c r="I715" s="46"/>
    </row>
    <row r="716" spans="1:13" s="9" customFormat="1" ht="13.5">
      <c r="A716" s="169"/>
      <c r="B716" s="140">
        <v>85416</v>
      </c>
      <c r="C716" s="293"/>
      <c r="D716" s="339" t="s">
        <v>484</v>
      </c>
      <c r="E716" s="339">
        <v>0</v>
      </c>
      <c r="F716" s="339">
        <f>F717</f>
        <v>34300</v>
      </c>
      <c r="G716" s="340">
        <f>G717</f>
        <v>34300</v>
      </c>
      <c r="H716" s="71">
        <f>G716/F716*100</f>
        <v>100</v>
      </c>
      <c r="I716" s="377"/>
      <c r="J716" s="5"/>
      <c r="K716" s="5"/>
      <c r="L716" s="5"/>
      <c r="M716" s="5"/>
    </row>
    <row r="717" spans="1:13" s="9" customFormat="1" ht="13.5">
      <c r="A717" s="169"/>
      <c r="B717" s="194"/>
      <c r="C717" s="293"/>
      <c r="D717" s="150" t="s">
        <v>245</v>
      </c>
      <c r="E717" s="339">
        <v>0</v>
      </c>
      <c r="F717" s="339">
        <f>SUM(F719:F720)</f>
        <v>34300</v>
      </c>
      <c r="G717" s="340">
        <f>SUM(G718:G720)</f>
        <v>34300</v>
      </c>
      <c r="H717" s="715">
        <f>G717/F717*100</f>
        <v>100</v>
      </c>
      <c r="I717" s="377"/>
      <c r="J717" s="5"/>
      <c r="K717" s="5"/>
      <c r="L717" s="5"/>
      <c r="M717" s="5"/>
    </row>
    <row r="718" spans="1:13" s="9" customFormat="1" ht="13.5">
      <c r="A718" s="169"/>
      <c r="B718" s="194"/>
      <c r="C718" s="293"/>
      <c r="D718" s="73" t="s">
        <v>200</v>
      </c>
      <c r="E718" s="284">
        <v>0</v>
      </c>
      <c r="F718" s="284">
        <v>0</v>
      </c>
      <c r="G718" s="349">
        <v>0</v>
      </c>
      <c r="H718" s="440">
        <v>0</v>
      </c>
      <c r="I718" s="377"/>
      <c r="J718" s="5"/>
      <c r="K718" s="5"/>
      <c r="L718" s="5"/>
      <c r="M718" s="5"/>
    </row>
    <row r="719" spans="1:13" s="9" customFormat="1" ht="13.5">
      <c r="A719" s="169"/>
      <c r="B719" s="194"/>
      <c r="C719" s="293"/>
      <c r="D719" s="73" t="s">
        <v>201</v>
      </c>
      <c r="E719" s="284">
        <v>0</v>
      </c>
      <c r="F719" s="284">
        <v>0</v>
      </c>
      <c r="G719" s="349">
        <v>0</v>
      </c>
      <c r="H719" s="440">
        <v>0</v>
      </c>
      <c r="I719" s="377"/>
      <c r="J719" s="5"/>
      <c r="K719" s="5"/>
      <c r="L719" s="5"/>
      <c r="M719" s="5"/>
    </row>
    <row r="720" spans="1:13" s="9" customFormat="1" ht="13.5">
      <c r="A720" s="169"/>
      <c r="B720" s="194"/>
      <c r="C720" s="293"/>
      <c r="D720" s="73" t="s">
        <v>202</v>
      </c>
      <c r="E720" s="284">
        <v>0</v>
      </c>
      <c r="F720" s="284">
        <f>F725+F723+F727</f>
        <v>34300</v>
      </c>
      <c r="G720" s="349">
        <f>G723+G725+G727</f>
        <v>34300</v>
      </c>
      <c r="H720" s="440">
        <f>G720/F720*100</f>
        <v>100</v>
      </c>
      <c r="I720" s="377"/>
      <c r="J720" s="5"/>
      <c r="K720" s="5"/>
      <c r="L720" s="5"/>
      <c r="M720" s="5"/>
    </row>
    <row r="721" spans="1:13" s="10" customFormat="1" ht="12.75">
      <c r="A721" s="219"/>
      <c r="B721" s="375"/>
      <c r="C721" s="116"/>
      <c r="D721" s="367" t="s">
        <v>388</v>
      </c>
      <c r="E721" s="124">
        <v>0</v>
      </c>
      <c r="F721" s="124"/>
      <c r="G721" s="348"/>
      <c r="H721" s="70"/>
      <c r="I721" s="395"/>
      <c r="J721" s="6"/>
      <c r="K721" s="6"/>
      <c r="L721" s="6"/>
      <c r="M721" s="6"/>
    </row>
    <row r="722" spans="1:13" s="10" customFormat="1" ht="12.75">
      <c r="A722" s="219"/>
      <c r="B722" s="375"/>
      <c r="C722" s="116"/>
      <c r="D722" s="300" t="s">
        <v>320</v>
      </c>
      <c r="E722" s="90">
        <v>0</v>
      </c>
      <c r="F722" s="90">
        <f>F723</f>
        <v>7000</v>
      </c>
      <c r="G722" s="301">
        <f>G723</f>
        <v>7000</v>
      </c>
      <c r="H722" s="387">
        <f aca="true" t="shared" si="37" ref="H722:H727">G722/F722*100</f>
        <v>100</v>
      </c>
      <c r="I722" s="395"/>
      <c r="J722" s="6"/>
      <c r="K722" s="6"/>
      <c r="L722" s="6"/>
      <c r="M722" s="6"/>
    </row>
    <row r="723" spans="1:13" s="10" customFormat="1" ht="12.75">
      <c r="A723" s="219"/>
      <c r="B723" s="375"/>
      <c r="C723" s="116"/>
      <c r="D723" s="73" t="s">
        <v>202</v>
      </c>
      <c r="E723" s="75">
        <v>0</v>
      </c>
      <c r="F723" s="75">
        <v>7000</v>
      </c>
      <c r="G723" s="349">
        <v>7000</v>
      </c>
      <c r="H723" s="266">
        <f t="shared" si="37"/>
        <v>100</v>
      </c>
      <c r="I723" s="395"/>
      <c r="J723" s="6"/>
      <c r="K723" s="6"/>
      <c r="L723" s="6"/>
      <c r="M723" s="6"/>
    </row>
    <row r="724" spans="1:13" s="10" customFormat="1" ht="12.75">
      <c r="A724" s="219"/>
      <c r="B724" s="375"/>
      <c r="C724" s="116"/>
      <c r="D724" s="300" t="s">
        <v>40</v>
      </c>
      <c r="E724" s="90">
        <v>0</v>
      </c>
      <c r="F724" s="90">
        <v>14700</v>
      </c>
      <c r="G724" s="301">
        <f>G725</f>
        <v>14700</v>
      </c>
      <c r="H724" s="387">
        <f t="shared" si="37"/>
        <v>100</v>
      </c>
      <c r="I724" s="395"/>
      <c r="J724" s="6"/>
      <c r="K724" s="6"/>
      <c r="L724" s="6"/>
      <c r="M724" s="6"/>
    </row>
    <row r="725" spans="1:13" s="10" customFormat="1" ht="12.75">
      <c r="A725" s="219"/>
      <c r="B725" s="375"/>
      <c r="C725" s="116"/>
      <c r="D725" s="73" t="s">
        <v>202</v>
      </c>
      <c r="E725" s="75">
        <v>0</v>
      </c>
      <c r="F725" s="75">
        <v>14700</v>
      </c>
      <c r="G725" s="349">
        <v>14700</v>
      </c>
      <c r="H725" s="266">
        <f t="shared" si="37"/>
        <v>100</v>
      </c>
      <c r="I725" s="395"/>
      <c r="J725" s="6"/>
      <c r="K725" s="6"/>
      <c r="L725" s="6"/>
      <c r="M725" s="6"/>
    </row>
    <row r="726" spans="1:13" s="10" customFormat="1" ht="12.75">
      <c r="A726" s="219"/>
      <c r="B726" s="375"/>
      <c r="C726" s="116"/>
      <c r="D726" s="300" t="s">
        <v>81</v>
      </c>
      <c r="E726" s="90">
        <v>0</v>
      </c>
      <c r="F726" s="90">
        <f>F727</f>
        <v>12600</v>
      </c>
      <c r="G726" s="301">
        <f>G727</f>
        <v>12600</v>
      </c>
      <c r="H726" s="387">
        <f t="shared" si="37"/>
        <v>100</v>
      </c>
      <c r="I726" s="395"/>
      <c r="J726" s="6"/>
      <c r="K726" s="6"/>
      <c r="L726" s="6"/>
      <c r="M726" s="6"/>
    </row>
    <row r="727" spans="1:13" s="10" customFormat="1" ht="12.75">
      <c r="A727" s="219"/>
      <c r="B727" s="409"/>
      <c r="C727" s="116"/>
      <c r="D727" s="73" t="s">
        <v>202</v>
      </c>
      <c r="E727" s="75">
        <v>0</v>
      </c>
      <c r="F727" s="75">
        <v>12600</v>
      </c>
      <c r="G727" s="349">
        <v>12600</v>
      </c>
      <c r="H727" s="266">
        <f t="shared" si="37"/>
        <v>100</v>
      </c>
      <c r="I727" s="395"/>
      <c r="J727" s="6"/>
      <c r="K727" s="6"/>
      <c r="L727" s="6"/>
      <c r="M727" s="6"/>
    </row>
    <row r="728" spans="1:13" s="10" customFormat="1" ht="12.75">
      <c r="A728" s="219"/>
      <c r="B728" s="194">
        <v>85419</v>
      </c>
      <c r="C728" s="116"/>
      <c r="D728" s="339" t="s">
        <v>323</v>
      </c>
      <c r="E728" s="69">
        <f>E729</f>
        <v>506720</v>
      </c>
      <c r="F728" s="69">
        <f>F729</f>
        <v>532553</v>
      </c>
      <c r="G728" s="340">
        <f>G729</f>
        <v>298791.53</v>
      </c>
      <c r="H728" s="272">
        <f>G728/F728*100</f>
        <v>56.10550123649666</v>
      </c>
      <c r="I728" s="395"/>
      <c r="J728" s="6"/>
      <c r="K728" s="6"/>
      <c r="L728" s="6"/>
      <c r="M728" s="6"/>
    </row>
    <row r="729" spans="1:13" s="10" customFormat="1" ht="12.75">
      <c r="A729" s="219"/>
      <c r="B729" s="375"/>
      <c r="C729" s="116"/>
      <c r="D729" s="300" t="s">
        <v>300</v>
      </c>
      <c r="E729" s="90">
        <f>E730+E731</f>
        <v>506720</v>
      </c>
      <c r="F729" s="90">
        <f>F730+F731</f>
        <v>532553</v>
      </c>
      <c r="G729" s="301">
        <f>G730+G731</f>
        <v>298791.53</v>
      </c>
      <c r="H729" s="270">
        <f aca="true" t="shared" si="38" ref="H729:H734">G729/F729*100</f>
        <v>56.10550123649666</v>
      </c>
      <c r="I729" s="395"/>
      <c r="J729" s="6"/>
      <c r="K729" s="6"/>
      <c r="L729" s="6"/>
      <c r="M729" s="6"/>
    </row>
    <row r="730" spans="1:13" s="10" customFormat="1" ht="12.75">
      <c r="A730" s="219"/>
      <c r="B730" s="375"/>
      <c r="C730" s="116"/>
      <c r="D730" s="342" t="s">
        <v>179</v>
      </c>
      <c r="E730" s="431">
        <v>0</v>
      </c>
      <c r="F730" s="431">
        <v>0</v>
      </c>
      <c r="G730" s="432">
        <v>0</v>
      </c>
      <c r="H730" s="272">
        <v>0</v>
      </c>
      <c r="I730" s="395"/>
      <c r="J730" s="6"/>
      <c r="K730" s="6"/>
      <c r="L730" s="6"/>
      <c r="M730" s="6"/>
    </row>
    <row r="731" spans="1:13" s="10" customFormat="1" ht="12.75">
      <c r="A731" s="219"/>
      <c r="B731" s="375"/>
      <c r="C731" s="116"/>
      <c r="D731" s="150" t="s">
        <v>245</v>
      </c>
      <c r="E731" s="713">
        <f>SUM(E732:E734)</f>
        <v>506720</v>
      </c>
      <c r="F731" s="713">
        <f>SUM(F732:F734)</f>
        <v>532553</v>
      </c>
      <c r="G731" s="714">
        <f>SUM(G732:G734)</f>
        <v>298791.53</v>
      </c>
      <c r="H731" s="716">
        <f t="shared" si="38"/>
        <v>56.10550123649666</v>
      </c>
      <c r="I731" s="395"/>
      <c r="J731" s="6"/>
      <c r="K731" s="6"/>
      <c r="L731" s="6"/>
      <c r="M731" s="6"/>
    </row>
    <row r="732" spans="1:13" s="10" customFormat="1" ht="12.75">
      <c r="A732" s="219"/>
      <c r="B732" s="375"/>
      <c r="C732" s="116"/>
      <c r="D732" s="73" t="s">
        <v>200</v>
      </c>
      <c r="E732" s="75">
        <v>451172</v>
      </c>
      <c r="F732" s="75">
        <v>466505</v>
      </c>
      <c r="G732" s="349">
        <v>252722.2</v>
      </c>
      <c r="H732" s="266">
        <f t="shared" si="38"/>
        <v>54.17352439952412</v>
      </c>
      <c r="I732" s="395"/>
      <c r="J732" s="6"/>
      <c r="K732" s="6"/>
      <c r="L732" s="6"/>
      <c r="M732" s="6"/>
    </row>
    <row r="733" spans="1:13" s="10" customFormat="1" ht="12.75">
      <c r="A733" s="219"/>
      <c r="B733" s="375"/>
      <c r="C733" s="116"/>
      <c r="D733" s="73" t="s">
        <v>201</v>
      </c>
      <c r="E733" s="75">
        <v>48218</v>
      </c>
      <c r="F733" s="75">
        <v>58718</v>
      </c>
      <c r="G733" s="349">
        <v>43414.18</v>
      </c>
      <c r="H733" s="266">
        <f t="shared" si="38"/>
        <v>73.93674852685719</v>
      </c>
      <c r="I733" s="395"/>
      <c r="J733" s="6"/>
      <c r="K733" s="6"/>
      <c r="L733" s="6"/>
      <c r="M733" s="6"/>
    </row>
    <row r="734" spans="1:13" s="10" customFormat="1" ht="12.75">
      <c r="A734" s="219"/>
      <c r="B734" s="375"/>
      <c r="C734" s="116"/>
      <c r="D734" s="73" t="s">
        <v>202</v>
      </c>
      <c r="E734" s="75">
        <v>7330</v>
      </c>
      <c r="F734" s="75">
        <v>7330</v>
      </c>
      <c r="G734" s="349">
        <v>2655.15</v>
      </c>
      <c r="H734" s="266">
        <f t="shared" si="38"/>
        <v>36.22305593451569</v>
      </c>
      <c r="I734" s="395"/>
      <c r="J734" s="6"/>
      <c r="K734" s="6"/>
      <c r="L734" s="6"/>
      <c r="M734" s="6"/>
    </row>
    <row r="735" spans="1:13" s="10" customFormat="1" ht="12.75">
      <c r="A735" s="219"/>
      <c r="B735" s="140">
        <v>85420</v>
      </c>
      <c r="C735" s="115"/>
      <c r="D735" s="339" t="s">
        <v>183</v>
      </c>
      <c r="E735" s="69">
        <f>E736+E737</f>
        <v>3146995</v>
      </c>
      <c r="F735" s="69">
        <f>F736+F737</f>
        <v>3197937</v>
      </c>
      <c r="G735" s="340">
        <f>G736+G737</f>
        <v>1759318</v>
      </c>
      <c r="H735" s="71">
        <f>G735/F735*100</f>
        <v>55.014154437689044</v>
      </c>
      <c r="I735" s="395"/>
      <c r="J735" s="6"/>
      <c r="K735" s="6"/>
      <c r="L735" s="6"/>
      <c r="M735" s="6"/>
    </row>
    <row r="736" spans="1:13" s="10" customFormat="1" ht="12.75">
      <c r="A736" s="219"/>
      <c r="B736" s="194"/>
      <c r="C736" s="159"/>
      <c r="D736" s="342" t="s">
        <v>179</v>
      </c>
      <c r="E736" s="124">
        <v>0</v>
      </c>
      <c r="F736" s="124">
        <v>0</v>
      </c>
      <c r="G736" s="348">
        <v>0</v>
      </c>
      <c r="H736" s="400">
        <v>0</v>
      </c>
      <c r="I736" s="395"/>
      <c r="J736" s="6"/>
      <c r="K736" s="6"/>
      <c r="L736" s="6"/>
      <c r="M736" s="6"/>
    </row>
    <row r="737" spans="1:13" s="10" customFormat="1" ht="12.75">
      <c r="A737" s="219"/>
      <c r="B737" s="194"/>
      <c r="C737" s="159"/>
      <c r="D737" s="150" t="s">
        <v>245</v>
      </c>
      <c r="E737" s="69">
        <f>SUM(E739:E739)</f>
        <v>3146995</v>
      </c>
      <c r="F737" s="69">
        <f>SUM(F739:F739)</f>
        <v>3197937</v>
      </c>
      <c r="G737" s="340">
        <f>G738</f>
        <v>1759318</v>
      </c>
      <c r="H737" s="156">
        <f aca="true" t="shared" si="39" ref="H737:H742">G737/F737*100</f>
        <v>55.014154437689044</v>
      </c>
      <c r="I737" s="395"/>
      <c r="J737" s="6"/>
      <c r="K737" s="6"/>
      <c r="L737" s="6"/>
      <c r="M737" s="6"/>
    </row>
    <row r="738" spans="1:13" s="10" customFormat="1" ht="12.75">
      <c r="A738" s="219"/>
      <c r="B738" s="194"/>
      <c r="C738" s="159"/>
      <c r="D738" s="410" t="s">
        <v>150</v>
      </c>
      <c r="E738" s="90">
        <f>E739</f>
        <v>3146995</v>
      </c>
      <c r="F738" s="90">
        <f>F739+F740</f>
        <v>3414746</v>
      </c>
      <c r="G738" s="301">
        <f>G739+G740</f>
        <v>1759318</v>
      </c>
      <c r="H738" s="387">
        <f t="shared" si="39"/>
        <v>51.521196598517136</v>
      </c>
      <c r="I738" s="395"/>
      <c r="J738" s="6"/>
      <c r="K738" s="6"/>
      <c r="L738" s="6"/>
      <c r="M738" s="6"/>
    </row>
    <row r="739" spans="1:13" s="10" customFormat="1" ht="12.75">
      <c r="A739" s="219"/>
      <c r="B739" s="194"/>
      <c r="C739" s="159"/>
      <c r="D739" s="73" t="s">
        <v>457</v>
      </c>
      <c r="E739" s="75">
        <v>3146995</v>
      </c>
      <c r="F739" s="75">
        <v>3197937</v>
      </c>
      <c r="G739" s="349">
        <v>1630587</v>
      </c>
      <c r="H739" s="266">
        <f t="shared" si="39"/>
        <v>50.98871553754811</v>
      </c>
      <c r="I739" s="395"/>
      <c r="J739" s="6"/>
      <c r="K739" s="6"/>
      <c r="L739" s="6"/>
      <c r="M739" s="6"/>
    </row>
    <row r="740" spans="1:13" s="10" customFormat="1" ht="12.75">
      <c r="A740" s="219"/>
      <c r="B740" s="194"/>
      <c r="C740" s="159"/>
      <c r="D740" s="73" t="s">
        <v>458</v>
      </c>
      <c r="E740" s="75">
        <v>0</v>
      </c>
      <c r="F740" s="75">
        <v>216809</v>
      </c>
      <c r="G740" s="349">
        <v>128731</v>
      </c>
      <c r="H740" s="266">
        <f t="shared" si="39"/>
        <v>59.37530268577411</v>
      </c>
      <c r="I740" s="395"/>
      <c r="J740" s="6"/>
      <c r="K740" s="6"/>
      <c r="L740" s="6"/>
      <c r="M740" s="6"/>
    </row>
    <row r="741" spans="1:9" ht="12.75">
      <c r="A741" s="169"/>
      <c r="B741" s="170">
        <v>85446</v>
      </c>
      <c r="C741" s="293"/>
      <c r="D741" s="339" t="s">
        <v>83</v>
      </c>
      <c r="E741" s="339">
        <f>E742</f>
        <v>6349</v>
      </c>
      <c r="F741" s="339">
        <f>F742</f>
        <v>6349</v>
      </c>
      <c r="G741" s="340">
        <f>G742</f>
        <v>4067.2799999999997</v>
      </c>
      <c r="H741" s="71">
        <f t="shared" si="39"/>
        <v>64.0617420066152</v>
      </c>
      <c r="I741" s="46"/>
    </row>
    <row r="742" spans="1:9" ht="12.75">
      <c r="A742" s="169"/>
      <c r="B742" s="229"/>
      <c r="C742" s="293"/>
      <c r="D742" s="150" t="s">
        <v>245</v>
      </c>
      <c r="E742" s="339">
        <f>SUM(E743:E746)</f>
        <v>6349</v>
      </c>
      <c r="F742" s="339">
        <f>SUM(F743:F746)</f>
        <v>6349</v>
      </c>
      <c r="G742" s="340">
        <f>SUM(G743:G746)</f>
        <v>4067.2799999999997</v>
      </c>
      <c r="H742" s="712">
        <f t="shared" si="39"/>
        <v>64.0617420066152</v>
      </c>
      <c r="I742" s="46"/>
    </row>
    <row r="743" spans="1:9" ht="12.75">
      <c r="A743" s="169"/>
      <c r="B743" s="229"/>
      <c r="C743" s="293"/>
      <c r="D743" s="73" t="s">
        <v>200</v>
      </c>
      <c r="E743" s="284">
        <v>0</v>
      </c>
      <c r="F743" s="284">
        <v>0</v>
      </c>
      <c r="G743" s="349">
        <v>0</v>
      </c>
      <c r="H743" s="390">
        <v>0</v>
      </c>
      <c r="I743" s="46"/>
    </row>
    <row r="744" spans="1:9" ht="12.75">
      <c r="A744" s="169"/>
      <c r="B744" s="229"/>
      <c r="C744" s="293"/>
      <c r="D744" s="73" t="s">
        <v>201</v>
      </c>
      <c r="E744" s="284">
        <f>E753+E755+E749+E751</f>
        <v>6349</v>
      </c>
      <c r="F744" s="284">
        <f>F749+F751+F755+F753</f>
        <v>6349</v>
      </c>
      <c r="G744" s="349">
        <f>G749+G751+G753+G755</f>
        <v>4067.2799999999997</v>
      </c>
      <c r="H744" s="390">
        <f>G744/F744*100</f>
        <v>64.0617420066152</v>
      </c>
      <c r="I744" s="46"/>
    </row>
    <row r="745" spans="1:9" ht="12.75">
      <c r="A745" s="169"/>
      <c r="B745" s="229"/>
      <c r="C745" s="293"/>
      <c r="D745" s="73" t="s">
        <v>202</v>
      </c>
      <c r="E745" s="284">
        <v>0</v>
      </c>
      <c r="F745" s="284">
        <v>0</v>
      </c>
      <c r="G745" s="349">
        <v>0</v>
      </c>
      <c r="H745" s="390">
        <v>0</v>
      </c>
      <c r="I745" s="46"/>
    </row>
    <row r="746" spans="1:9" ht="12.75">
      <c r="A746" s="169"/>
      <c r="B746" s="229"/>
      <c r="C746" s="293"/>
      <c r="D746" s="73" t="s">
        <v>208</v>
      </c>
      <c r="E746" s="284">
        <v>0</v>
      </c>
      <c r="F746" s="284">
        <v>0</v>
      </c>
      <c r="G746" s="349">
        <v>0</v>
      </c>
      <c r="H746" s="390">
        <v>0</v>
      </c>
      <c r="I746" s="46"/>
    </row>
    <row r="747" spans="1:9" ht="12.75">
      <c r="A747" s="169"/>
      <c r="B747" s="229"/>
      <c r="C747" s="293"/>
      <c r="D747" s="73" t="s">
        <v>209</v>
      </c>
      <c r="E747" s="339"/>
      <c r="F747" s="339"/>
      <c r="G747" s="340"/>
      <c r="H747" s="156"/>
      <c r="I747" s="46"/>
    </row>
    <row r="748" spans="1:9" ht="12.75">
      <c r="A748" s="219"/>
      <c r="B748" s="219"/>
      <c r="C748" s="438"/>
      <c r="D748" s="300" t="s">
        <v>319</v>
      </c>
      <c r="E748" s="300">
        <f>E749</f>
        <v>1992</v>
      </c>
      <c r="F748" s="300">
        <f>F749</f>
        <v>1992</v>
      </c>
      <c r="G748" s="301">
        <f>G749</f>
        <v>1992</v>
      </c>
      <c r="H748" s="387">
        <f aca="true" t="shared" si="40" ref="H748:H753">G748/F748*100</f>
        <v>100</v>
      </c>
      <c r="I748" s="46"/>
    </row>
    <row r="749" spans="1:9" ht="12.75">
      <c r="A749" s="165"/>
      <c r="B749" s="165"/>
      <c r="C749" s="298"/>
      <c r="D749" s="73" t="s">
        <v>201</v>
      </c>
      <c r="E749" s="284">
        <v>1992</v>
      </c>
      <c r="F749" s="284">
        <v>1992</v>
      </c>
      <c r="G749" s="349">
        <v>1992</v>
      </c>
      <c r="H749" s="266">
        <f t="shared" si="40"/>
        <v>100</v>
      </c>
      <c r="I749" s="46"/>
    </row>
    <row r="750" spans="1:9" ht="12.75">
      <c r="A750" s="219"/>
      <c r="B750" s="219"/>
      <c r="C750" s="438"/>
      <c r="D750" s="300" t="s">
        <v>92</v>
      </c>
      <c r="E750" s="300">
        <f>E751</f>
        <v>2607</v>
      </c>
      <c r="F750" s="300">
        <f>F751</f>
        <v>2607</v>
      </c>
      <c r="G750" s="301">
        <f>G751</f>
        <v>1766.28</v>
      </c>
      <c r="H750" s="387">
        <f t="shared" si="40"/>
        <v>67.75143843498273</v>
      </c>
      <c r="I750" s="46"/>
    </row>
    <row r="751" spans="1:9" ht="12.75">
      <c r="A751" s="165"/>
      <c r="B751" s="165"/>
      <c r="C751" s="298"/>
      <c r="D751" s="73" t="s">
        <v>201</v>
      </c>
      <c r="E751" s="284">
        <v>2607</v>
      </c>
      <c r="F751" s="284">
        <v>2607</v>
      </c>
      <c r="G751" s="349">
        <v>1766.28</v>
      </c>
      <c r="H751" s="266">
        <f t="shared" si="40"/>
        <v>67.75143843498273</v>
      </c>
      <c r="I751" s="46"/>
    </row>
    <row r="752" spans="1:9" ht="12.75">
      <c r="A752" s="219"/>
      <c r="B752" s="219"/>
      <c r="C752" s="438"/>
      <c r="D752" s="300" t="s">
        <v>318</v>
      </c>
      <c r="E752" s="300">
        <f>E753</f>
        <v>798</v>
      </c>
      <c r="F752" s="300">
        <f>F753</f>
        <v>798</v>
      </c>
      <c r="G752" s="301">
        <f>G753</f>
        <v>309</v>
      </c>
      <c r="H752" s="387">
        <f t="shared" si="40"/>
        <v>38.721804511278194</v>
      </c>
      <c r="I752" s="46"/>
    </row>
    <row r="753" spans="1:9" ht="12.75">
      <c r="A753" s="165"/>
      <c r="B753" s="165"/>
      <c r="C753" s="298"/>
      <c r="D753" s="73" t="s">
        <v>201</v>
      </c>
      <c r="E753" s="284">
        <v>798</v>
      </c>
      <c r="F753" s="284">
        <v>798</v>
      </c>
      <c r="G753" s="349">
        <v>309</v>
      </c>
      <c r="H753" s="266">
        <f t="shared" si="40"/>
        <v>38.721804511278194</v>
      </c>
      <c r="I753" s="46"/>
    </row>
    <row r="754" spans="1:9" ht="12.75">
      <c r="A754" s="219"/>
      <c r="B754" s="219"/>
      <c r="C754" s="438"/>
      <c r="D754" s="300" t="s">
        <v>84</v>
      </c>
      <c r="E754" s="300">
        <f>E755</f>
        <v>952</v>
      </c>
      <c r="F754" s="300">
        <f>F5048</f>
        <v>0</v>
      </c>
      <c r="G754" s="301">
        <v>0</v>
      </c>
      <c r="H754" s="387">
        <v>0</v>
      </c>
      <c r="I754" s="46"/>
    </row>
    <row r="755" spans="1:9" ht="12.75">
      <c r="A755" s="171"/>
      <c r="B755" s="171"/>
      <c r="C755" s="298"/>
      <c r="D755" s="73" t="s">
        <v>201</v>
      </c>
      <c r="E755" s="284">
        <v>952</v>
      </c>
      <c r="F755" s="284">
        <v>952</v>
      </c>
      <c r="G755" s="349">
        <v>0</v>
      </c>
      <c r="H755" s="266">
        <v>0</v>
      </c>
      <c r="I755" s="46"/>
    </row>
    <row r="756" spans="1:9" ht="12.75">
      <c r="A756" s="108"/>
      <c r="B756" s="108"/>
      <c r="C756" s="287"/>
      <c r="D756" s="108"/>
      <c r="E756" s="287" t="s">
        <v>509</v>
      </c>
      <c r="F756" s="287"/>
      <c r="G756" s="110"/>
      <c r="H756" s="288"/>
      <c r="I756" s="46"/>
    </row>
    <row r="757" spans="1:9" ht="12.75">
      <c r="A757" s="108"/>
      <c r="B757" s="108"/>
      <c r="C757" s="287"/>
      <c r="D757" s="108"/>
      <c r="E757" s="287"/>
      <c r="F757" s="287"/>
      <c r="G757" s="110"/>
      <c r="H757" s="288"/>
      <c r="I757" s="46"/>
    </row>
    <row r="758" spans="1:9" ht="12.75">
      <c r="A758" s="55" t="s">
        <v>0</v>
      </c>
      <c r="B758" s="52" t="s">
        <v>1</v>
      </c>
      <c r="C758" s="335" t="s">
        <v>2</v>
      </c>
      <c r="D758" s="53" t="s">
        <v>3</v>
      </c>
      <c r="E758" s="54" t="s">
        <v>151</v>
      </c>
      <c r="F758" s="53" t="s">
        <v>153</v>
      </c>
      <c r="G758" s="55" t="s">
        <v>155</v>
      </c>
      <c r="H758" s="289" t="s">
        <v>58</v>
      </c>
      <c r="I758" s="46"/>
    </row>
    <row r="759" spans="1:9" ht="12.75">
      <c r="A759" s="60"/>
      <c r="B759" s="57"/>
      <c r="C759" s="337"/>
      <c r="D759" s="58"/>
      <c r="E759" s="57" t="s">
        <v>152</v>
      </c>
      <c r="F759" s="58" t="s">
        <v>154</v>
      </c>
      <c r="G759" s="60" t="s">
        <v>454</v>
      </c>
      <c r="H759" s="57" t="s">
        <v>170</v>
      </c>
      <c r="I759" s="46"/>
    </row>
    <row r="760" spans="1:9" ht="12.75">
      <c r="A760" s="52">
        <v>1</v>
      </c>
      <c r="B760" s="52">
        <v>2</v>
      </c>
      <c r="C760" s="365">
        <v>3</v>
      </c>
      <c r="D760" s="60">
        <v>4</v>
      </c>
      <c r="E760" s="57">
        <v>5</v>
      </c>
      <c r="F760" s="57">
        <v>6</v>
      </c>
      <c r="G760" s="60">
        <v>7</v>
      </c>
      <c r="H760" s="290">
        <v>8</v>
      </c>
      <c r="I760" s="46"/>
    </row>
    <row r="761" spans="1:9" ht="12.75">
      <c r="A761" s="163"/>
      <c r="B761" s="140">
        <v>85495</v>
      </c>
      <c r="C761" s="293"/>
      <c r="D761" s="339" t="s">
        <v>70</v>
      </c>
      <c r="E761" s="339">
        <f>E762+E763</f>
        <v>84340</v>
      </c>
      <c r="F761" s="339">
        <f>F762+F763</f>
        <v>186983</v>
      </c>
      <c r="G761" s="340">
        <f>G762+G763</f>
        <v>11488</v>
      </c>
      <c r="H761" s="71">
        <f>G761/F761*100</f>
        <v>6.143874042025211</v>
      </c>
      <c r="I761" s="46"/>
    </row>
    <row r="762" spans="1:9" ht="12.75">
      <c r="A762" s="169"/>
      <c r="B762" s="194"/>
      <c r="C762" s="293"/>
      <c r="D762" s="342" t="s">
        <v>179</v>
      </c>
      <c r="E762" s="425">
        <v>0</v>
      </c>
      <c r="F762" s="425">
        <v>0</v>
      </c>
      <c r="G762" s="432">
        <v>0</v>
      </c>
      <c r="H762" s="406">
        <v>0</v>
      </c>
      <c r="I762" s="46"/>
    </row>
    <row r="763" spans="1:9" ht="12.75">
      <c r="A763" s="169"/>
      <c r="B763" s="194"/>
      <c r="C763" s="293"/>
      <c r="D763" s="150" t="s">
        <v>245</v>
      </c>
      <c r="E763" s="711">
        <f>SUM(E764:E767)</f>
        <v>84340</v>
      </c>
      <c r="F763" s="711">
        <f>SUM(F764:F767)</f>
        <v>186983</v>
      </c>
      <c r="G763" s="714">
        <f>SUM(G764:G767)</f>
        <v>11488</v>
      </c>
      <c r="H763" s="712">
        <f>G763/F763*100</f>
        <v>6.143874042025211</v>
      </c>
      <c r="I763" s="46"/>
    </row>
    <row r="764" spans="1:9" ht="12.75">
      <c r="A764" s="169"/>
      <c r="B764" s="194"/>
      <c r="C764" s="293"/>
      <c r="D764" s="73" t="s">
        <v>200</v>
      </c>
      <c r="E764" s="284">
        <v>0</v>
      </c>
      <c r="F764" s="284">
        <f>F778</f>
        <v>5910</v>
      </c>
      <c r="G764" s="349">
        <v>0</v>
      </c>
      <c r="H764" s="390">
        <v>0</v>
      </c>
      <c r="I764" s="46"/>
    </row>
    <row r="765" spans="1:9" ht="12.75">
      <c r="A765" s="169"/>
      <c r="B765" s="194"/>
      <c r="C765" s="293"/>
      <c r="D765" s="73" t="s">
        <v>201</v>
      </c>
      <c r="E765" s="284">
        <f>E770+E772+E774+E776+E779</f>
        <v>14340</v>
      </c>
      <c r="F765" s="284">
        <f>F770+F772+F774+F776+F779</f>
        <v>145373</v>
      </c>
      <c r="G765" s="349">
        <f>G770+G772+G774+G776+G779</f>
        <v>11488</v>
      </c>
      <c r="H765" s="390">
        <f>G765/F765*100</f>
        <v>7.90243029998693</v>
      </c>
      <c r="I765" s="46"/>
    </row>
    <row r="766" spans="1:9" ht="12.75">
      <c r="A766" s="169"/>
      <c r="B766" s="194"/>
      <c r="C766" s="293"/>
      <c r="D766" s="73" t="s">
        <v>202</v>
      </c>
      <c r="E766" s="284">
        <f>E780</f>
        <v>70000</v>
      </c>
      <c r="F766" s="284">
        <f>F780</f>
        <v>35700</v>
      </c>
      <c r="G766" s="349">
        <v>0</v>
      </c>
      <c r="H766" s="390">
        <v>0</v>
      </c>
      <c r="I766" s="46"/>
    </row>
    <row r="767" spans="1:9" ht="12.75">
      <c r="A767" s="169"/>
      <c r="B767" s="194"/>
      <c r="C767" s="293"/>
      <c r="D767" s="73" t="s">
        <v>208</v>
      </c>
      <c r="E767" s="284">
        <v>0</v>
      </c>
      <c r="F767" s="284">
        <v>0</v>
      </c>
      <c r="G767" s="349">
        <v>0</v>
      </c>
      <c r="H767" s="390">
        <v>0</v>
      </c>
      <c r="I767" s="46"/>
    </row>
    <row r="768" spans="1:9" ht="12.75">
      <c r="A768" s="169"/>
      <c r="B768" s="194"/>
      <c r="C768" s="293"/>
      <c r="D768" s="73" t="s">
        <v>209</v>
      </c>
      <c r="E768" s="284"/>
      <c r="F768" s="284"/>
      <c r="G768" s="349"/>
      <c r="H768" s="390"/>
      <c r="I768" s="46"/>
    </row>
    <row r="769" spans="1:9" ht="12.75">
      <c r="A769" s="219"/>
      <c r="B769" s="375"/>
      <c r="C769" s="438"/>
      <c r="D769" s="363" t="s">
        <v>313</v>
      </c>
      <c r="E769" s="300">
        <f>E770</f>
        <v>10513</v>
      </c>
      <c r="F769" s="300">
        <f>F770</f>
        <v>10513</v>
      </c>
      <c r="G769" s="301">
        <f>G770</f>
        <v>8411</v>
      </c>
      <c r="H769" s="387">
        <f aca="true" t="shared" si="41" ref="H769:H774">G769/F769*100</f>
        <v>80.00570721963284</v>
      </c>
      <c r="I769" s="46"/>
    </row>
    <row r="770" spans="1:9" ht="12.75">
      <c r="A770" s="165"/>
      <c r="B770" s="181"/>
      <c r="C770" s="298"/>
      <c r="D770" s="73" t="s">
        <v>201</v>
      </c>
      <c r="E770" s="284">
        <v>10513</v>
      </c>
      <c r="F770" s="284">
        <v>10513</v>
      </c>
      <c r="G770" s="349">
        <v>8411</v>
      </c>
      <c r="H770" s="266">
        <f t="shared" si="41"/>
        <v>80.00570721963284</v>
      </c>
      <c r="I770" s="46"/>
    </row>
    <row r="771" spans="1:9" ht="12.75">
      <c r="A771" s="219"/>
      <c r="B771" s="375"/>
      <c r="C771" s="438"/>
      <c r="D771" s="300" t="s">
        <v>321</v>
      </c>
      <c r="E771" s="300">
        <f>E772</f>
        <v>2877</v>
      </c>
      <c r="F771" s="300">
        <f>F772</f>
        <v>2877</v>
      </c>
      <c r="G771" s="301">
        <f>G772</f>
        <v>2877</v>
      </c>
      <c r="H771" s="387">
        <f t="shared" si="41"/>
        <v>100</v>
      </c>
      <c r="I771" s="46"/>
    </row>
    <row r="772" spans="1:9" ht="12.75">
      <c r="A772" s="165"/>
      <c r="B772" s="181"/>
      <c r="C772" s="298"/>
      <c r="D772" s="73" t="s">
        <v>201</v>
      </c>
      <c r="E772" s="284">
        <v>2877</v>
      </c>
      <c r="F772" s="284">
        <v>2877</v>
      </c>
      <c r="G772" s="349">
        <v>2877</v>
      </c>
      <c r="H772" s="266">
        <f t="shared" si="41"/>
        <v>100</v>
      </c>
      <c r="I772" s="46"/>
    </row>
    <row r="773" spans="1:9" ht="12.75">
      <c r="A773" s="165"/>
      <c r="B773" s="181"/>
      <c r="C773" s="298"/>
      <c r="D773" s="300" t="s">
        <v>106</v>
      </c>
      <c r="E773" s="300">
        <f>E774</f>
        <v>950</v>
      </c>
      <c r="F773" s="300">
        <f>F774</f>
        <v>950</v>
      </c>
      <c r="G773" s="301">
        <f>G774</f>
        <v>200</v>
      </c>
      <c r="H773" s="387">
        <f t="shared" si="41"/>
        <v>21.052631578947366</v>
      </c>
      <c r="I773" s="46"/>
    </row>
    <row r="774" spans="1:9" ht="12.75">
      <c r="A774" s="165"/>
      <c r="B774" s="181"/>
      <c r="C774" s="298"/>
      <c r="D774" s="73" t="s">
        <v>201</v>
      </c>
      <c r="E774" s="284">
        <v>950</v>
      </c>
      <c r="F774" s="284">
        <v>950</v>
      </c>
      <c r="G774" s="349">
        <v>200</v>
      </c>
      <c r="H774" s="266">
        <f t="shared" si="41"/>
        <v>21.052631578947366</v>
      </c>
      <c r="I774" s="46"/>
    </row>
    <row r="775" spans="1:9" ht="12.75">
      <c r="A775" s="165"/>
      <c r="B775" s="181"/>
      <c r="C775" s="677"/>
      <c r="D775" s="411" t="s">
        <v>318</v>
      </c>
      <c r="E775" s="411">
        <f>E776</f>
        <v>0</v>
      </c>
      <c r="F775" s="411">
        <f>F776</f>
        <v>0</v>
      </c>
      <c r="G775" s="678">
        <f>G776</f>
        <v>0</v>
      </c>
      <c r="H775" s="387">
        <v>0</v>
      </c>
      <c r="I775" s="46"/>
    </row>
    <row r="776" spans="1:9" ht="12.75">
      <c r="A776" s="165"/>
      <c r="B776" s="181"/>
      <c r="C776" s="298"/>
      <c r="D776" s="73" t="s">
        <v>201</v>
      </c>
      <c r="E776" s="284">
        <v>0</v>
      </c>
      <c r="F776" s="284">
        <v>0</v>
      </c>
      <c r="G776" s="349">
        <v>0</v>
      </c>
      <c r="H776" s="266">
        <v>0</v>
      </c>
      <c r="I776" s="46"/>
    </row>
    <row r="777" spans="1:9" ht="12.75">
      <c r="A777" s="165"/>
      <c r="B777" s="181"/>
      <c r="C777" s="298"/>
      <c r="D777" s="300" t="s">
        <v>120</v>
      </c>
      <c r="E777" s="300">
        <f>SUM(E778:E780)</f>
        <v>70000</v>
      </c>
      <c r="F777" s="300">
        <f>SUM(F778:F780)</f>
        <v>172643</v>
      </c>
      <c r="G777" s="301">
        <v>0</v>
      </c>
      <c r="H777" s="387">
        <v>0</v>
      </c>
      <c r="I777" s="46"/>
    </row>
    <row r="778" spans="1:9" ht="12.75">
      <c r="A778" s="165"/>
      <c r="B778" s="181"/>
      <c r="C778" s="298"/>
      <c r="D778" s="73" t="s">
        <v>200</v>
      </c>
      <c r="E778" s="284">
        <v>0</v>
      </c>
      <c r="F778" s="284">
        <v>5910</v>
      </c>
      <c r="G778" s="349">
        <v>0</v>
      </c>
      <c r="H778" s="390">
        <v>0</v>
      </c>
      <c r="I778" s="46"/>
    </row>
    <row r="779" spans="1:9" ht="12.75">
      <c r="A779" s="165"/>
      <c r="B779" s="181"/>
      <c r="C779" s="298"/>
      <c r="D779" s="73" t="s">
        <v>201</v>
      </c>
      <c r="E779" s="284">
        <v>0</v>
      </c>
      <c r="F779" s="284">
        <v>131033</v>
      </c>
      <c r="G779" s="349">
        <v>0</v>
      </c>
      <c r="H779" s="266">
        <v>0</v>
      </c>
      <c r="I779" s="46"/>
    </row>
    <row r="780" spans="1:9" ht="12.75">
      <c r="A780" s="171"/>
      <c r="B780" s="184"/>
      <c r="C780" s="298"/>
      <c r="D780" s="73" t="s">
        <v>202</v>
      </c>
      <c r="E780" s="284">
        <v>70000</v>
      </c>
      <c r="F780" s="284">
        <v>35700</v>
      </c>
      <c r="G780" s="349">
        <v>0</v>
      </c>
      <c r="H780" s="266">
        <v>0</v>
      </c>
      <c r="I780" s="46"/>
    </row>
    <row r="781" spans="1:9" ht="12.75">
      <c r="A781" s="521">
        <v>855</v>
      </c>
      <c r="B781" s="523"/>
      <c r="C781" s="327"/>
      <c r="D781" s="521" t="s">
        <v>409</v>
      </c>
      <c r="E781" s="327">
        <f>E782+E783</f>
        <v>5023801</v>
      </c>
      <c r="F781" s="327">
        <f>F782+F783</f>
        <v>5031729</v>
      </c>
      <c r="G781" s="313">
        <f>G782+G783</f>
        <v>2501693.6999999997</v>
      </c>
      <c r="H781" s="325">
        <f>G781/F781*100</f>
        <v>49.71837116029102</v>
      </c>
      <c r="I781" s="46"/>
    </row>
    <row r="782" spans="1:9" ht="12.75">
      <c r="A782" s="736"/>
      <c r="B782" s="736"/>
      <c r="C782" s="737"/>
      <c r="D782" s="528" t="s">
        <v>179</v>
      </c>
      <c r="E782" s="706">
        <f>E789+E809</f>
        <v>4000</v>
      </c>
      <c r="F782" s="706">
        <f>F789+F809</f>
        <v>4000</v>
      </c>
      <c r="G782" s="738">
        <f>G789+G809</f>
        <v>0</v>
      </c>
      <c r="H782" s="325">
        <f aca="true" t="shared" si="42" ref="H782:H787">G782/F782*100</f>
        <v>0</v>
      </c>
      <c r="I782" s="46"/>
    </row>
    <row r="783" spans="1:9" ht="12.75">
      <c r="A783" s="526"/>
      <c r="B783" s="526"/>
      <c r="C783" s="737"/>
      <c r="D783" s="528" t="s">
        <v>269</v>
      </c>
      <c r="E783" s="706">
        <f>SUM(E784:E787)</f>
        <v>5019801</v>
      </c>
      <c r="F783" s="706">
        <f>SUM(F784:F787)</f>
        <v>5027729</v>
      </c>
      <c r="G783" s="738">
        <f>SUM(G784:G787)</f>
        <v>2501693.6999999997</v>
      </c>
      <c r="H783" s="325">
        <f t="shared" si="42"/>
        <v>49.75792649126474</v>
      </c>
      <c r="I783" s="46"/>
    </row>
    <row r="784" spans="1:9" ht="12.75">
      <c r="A784" s="526"/>
      <c r="B784" s="526"/>
      <c r="C784" s="737"/>
      <c r="D784" s="528" t="s">
        <v>200</v>
      </c>
      <c r="E784" s="706">
        <f>E791+E811</f>
        <v>1494837</v>
      </c>
      <c r="F784" s="706">
        <f aca="true" t="shared" si="43" ref="F784:G787">F791+F811</f>
        <v>1494751</v>
      </c>
      <c r="G784" s="738">
        <f t="shared" si="43"/>
        <v>756344.81</v>
      </c>
      <c r="H784" s="325">
        <f t="shared" si="42"/>
        <v>50.60005378822292</v>
      </c>
      <c r="I784" s="46"/>
    </row>
    <row r="785" spans="1:9" ht="12.75">
      <c r="A785" s="526"/>
      <c r="B785" s="526"/>
      <c r="C785" s="737"/>
      <c r="D785" s="528" t="s">
        <v>201</v>
      </c>
      <c r="E785" s="706">
        <f>E792+E812</f>
        <v>1069908</v>
      </c>
      <c r="F785" s="706">
        <f t="shared" si="43"/>
        <v>1082922</v>
      </c>
      <c r="G785" s="738">
        <f t="shared" si="43"/>
        <v>514987.92000000004</v>
      </c>
      <c r="H785" s="325">
        <f t="shared" si="42"/>
        <v>47.555402882202046</v>
      </c>
      <c r="I785" s="46"/>
    </row>
    <row r="786" spans="1:9" ht="12.75">
      <c r="A786" s="526"/>
      <c r="B786" s="526"/>
      <c r="C786" s="737"/>
      <c r="D786" s="528" t="s">
        <v>202</v>
      </c>
      <c r="E786" s="706">
        <f>E793+E813</f>
        <v>2377260</v>
      </c>
      <c r="F786" s="706">
        <f t="shared" si="43"/>
        <v>2372260</v>
      </c>
      <c r="G786" s="738">
        <f t="shared" si="43"/>
        <v>1212931.92</v>
      </c>
      <c r="H786" s="325">
        <f t="shared" si="42"/>
        <v>51.12980533331085</v>
      </c>
      <c r="I786" s="46"/>
    </row>
    <row r="787" spans="1:9" ht="12.75">
      <c r="A787" s="534"/>
      <c r="B787" s="534"/>
      <c r="C787" s="737"/>
      <c r="D787" s="528" t="s">
        <v>208</v>
      </c>
      <c r="E787" s="706">
        <f>E794+E814</f>
        <v>77796</v>
      </c>
      <c r="F787" s="706">
        <f t="shared" si="43"/>
        <v>77796</v>
      </c>
      <c r="G787" s="738">
        <f t="shared" si="43"/>
        <v>17429.05</v>
      </c>
      <c r="H787" s="325">
        <f t="shared" si="42"/>
        <v>22.403529744459867</v>
      </c>
      <c r="I787" s="46"/>
    </row>
    <row r="788" spans="1:9" ht="12.75">
      <c r="A788" s="78"/>
      <c r="B788" s="170">
        <v>85508</v>
      </c>
      <c r="C788" s="293"/>
      <c r="D788" s="67" t="s">
        <v>337</v>
      </c>
      <c r="E788" s="339">
        <f>E789+E790</f>
        <v>2810983</v>
      </c>
      <c r="F788" s="339">
        <f>F789+F790</f>
        <v>2810983</v>
      </c>
      <c r="G788" s="340">
        <f>G789+G790</f>
        <v>1392193.36</v>
      </c>
      <c r="H788" s="272">
        <f>G788/F788*100</f>
        <v>49.52692207672548</v>
      </c>
      <c r="I788" s="46"/>
    </row>
    <row r="789" spans="1:9" ht="12.75">
      <c r="A789" s="165"/>
      <c r="B789" s="229"/>
      <c r="C789" s="433"/>
      <c r="D789" s="342" t="s">
        <v>179</v>
      </c>
      <c r="E789" s="392">
        <v>0</v>
      </c>
      <c r="F789" s="392">
        <v>0</v>
      </c>
      <c r="G789" s="434">
        <v>0</v>
      </c>
      <c r="H789" s="282">
        <v>0</v>
      </c>
      <c r="I789" s="46"/>
    </row>
    <row r="790" spans="1:9" ht="12.75">
      <c r="A790" s="165"/>
      <c r="B790" s="229"/>
      <c r="C790" s="433"/>
      <c r="D790" s="150" t="s">
        <v>245</v>
      </c>
      <c r="E790" s="392">
        <f>SUM(E791:E794)</f>
        <v>2810983</v>
      </c>
      <c r="F790" s="392">
        <f>SUM(F791:F794)</f>
        <v>2810983</v>
      </c>
      <c r="G790" s="434">
        <f>SUM(G791:G794)</f>
        <v>1392193.36</v>
      </c>
      <c r="H790" s="282">
        <f>G790/F790*100</f>
        <v>49.52692207672548</v>
      </c>
      <c r="I790" s="46"/>
    </row>
    <row r="791" spans="1:9" ht="12.75">
      <c r="A791" s="165"/>
      <c r="B791" s="229"/>
      <c r="C791" s="433"/>
      <c r="D791" s="73" t="s">
        <v>200</v>
      </c>
      <c r="E791" s="408">
        <f aca="true" t="shared" si="44" ref="E791:G793">E798+E804</f>
        <v>304967</v>
      </c>
      <c r="F791" s="408">
        <f t="shared" si="44"/>
        <v>304967</v>
      </c>
      <c r="G791" s="437">
        <f t="shared" si="44"/>
        <v>143860.94</v>
      </c>
      <c r="H791" s="306">
        <f>G791/F791*100</f>
        <v>47.17262523486148</v>
      </c>
      <c r="I791" s="46"/>
    </row>
    <row r="792" spans="1:9" ht="12.75">
      <c r="A792" s="165"/>
      <c r="B792" s="229"/>
      <c r="C792" s="433"/>
      <c r="D792" s="73" t="s">
        <v>201</v>
      </c>
      <c r="E792" s="408">
        <f t="shared" si="44"/>
        <v>212140</v>
      </c>
      <c r="F792" s="408">
        <f t="shared" si="44"/>
        <v>217140</v>
      </c>
      <c r="G792" s="437">
        <f t="shared" si="44"/>
        <v>92706.41</v>
      </c>
      <c r="H792" s="306">
        <f aca="true" t="shared" si="45" ref="H792:H803">G792/F792*100</f>
        <v>42.69430321451598</v>
      </c>
      <c r="I792" s="46"/>
    </row>
    <row r="793" spans="1:9" ht="12.75">
      <c r="A793" s="165"/>
      <c r="B793" s="229"/>
      <c r="C793" s="433"/>
      <c r="D793" s="73" t="s">
        <v>202</v>
      </c>
      <c r="E793" s="408">
        <f t="shared" si="44"/>
        <v>2259340</v>
      </c>
      <c r="F793" s="408">
        <f t="shared" si="44"/>
        <v>2254340</v>
      </c>
      <c r="G793" s="437">
        <f t="shared" si="44"/>
        <v>1138196.96</v>
      </c>
      <c r="H793" s="306">
        <f t="shared" si="45"/>
        <v>50.48914360744165</v>
      </c>
      <c r="I793" s="46"/>
    </row>
    <row r="794" spans="1:9" ht="12.75">
      <c r="A794" s="165"/>
      <c r="B794" s="229"/>
      <c r="C794" s="433"/>
      <c r="D794" s="73" t="s">
        <v>208</v>
      </c>
      <c r="E794" s="408">
        <f>E807</f>
        <v>34536</v>
      </c>
      <c r="F794" s="408">
        <f>F801+F807</f>
        <v>34536</v>
      </c>
      <c r="G794" s="437">
        <f>G801+G807</f>
        <v>17429.05</v>
      </c>
      <c r="H794" s="306">
        <f t="shared" si="45"/>
        <v>50.46632499420895</v>
      </c>
      <c r="I794" s="46"/>
    </row>
    <row r="795" spans="1:9" ht="12.75">
      <c r="A795" s="165"/>
      <c r="B795" s="229"/>
      <c r="C795" s="433"/>
      <c r="D795" s="73" t="s">
        <v>209</v>
      </c>
      <c r="E795" s="408"/>
      <c r="F795" s="408"/>
      <c r="G795" s="437"/>
      <c r="H795" s="306"/>
      <c r="I795" s="46"/>
    </row>
    <row r="796" spans="1:9" ht="12.75">
      <c r="A796" s="165"/>
      <c r="B796" s="165"/>
      <c r="C796" s="298"/>
      <c r="D796" s="363" t="s">
        <v>443</v>
      </c>
      <c r="E796" s="300">
        <f>E797</f>
        <v>2776447</v>
      </c>
      <c r="F796" s="300">
        <f>F797</f>
        <v>2776447</v>
      </c>
      <c r="G796" s="301">
        <f>G797</f>
        <v>1374764.31</v>
      </c>
      <c r="H796" s="430">
        <f>G796/F796*100</f>
        <v>49.51523691970349</v>
      </c>
      <c r="I796" s="46"/>
    </row>
    <row r="797" spans="1:9" ht="12.75">
      <c r="A797" s="165"/>
      <c r="B797" s="165"/>
      <c r="C797" s="298"/>
      <c r="D797" s="150" t="s">
        <v>245</v>
      </c>
      <c r="E797" s="339">
        <f>E798+E799+E800</f>
        <v>2776447</v>
      </c>
      <c r="F797" s="339">
        <f>F798+F799+F800+F801</f>
        <v>2776447</v>
      </c>
      <c r="G797" s="340">
        <f>G798+G799+G800+G801</f>
        <v>1374764.31</v>
      </c>
      <c r="H797" s="282">
        <f t="shared" si="45"/>
        <v>49.51523691970349</v>
      </c>
      <c r="I797" s="46"/>
    </row>
    <row r="798" spans="1:9" ht="12.75">
      <c r="A798" s="165"/>
      <c r="B798" s="165"/>
      <c r="C798" s="298"/>
      <c r="D798" s="73" t="s">
        <v>200</v>
      </c>
      <c r="E798" s="284">
        <v>304967</v>
      </c>
      <c r="F798" s="284">
        <v>304967</v>
      </c>
      <c r="G798" s="349">
        <v>143860.94</v>
      </c>
      <c r="H798" s="306">
        <f t="shared" si="45"/>
        <v>47.17262523486148</v>
      </c>
      <c r="I798" s="46"/>
    </row>
    <row r="799" spans="1:9" ht="12.75">
      <c r="A799" s="165"/>
      <c r="B799" s="165"/>
      <c r="C799" s="298"/>
      <c r="D799" s="73" t="s">
        <v>201</v>
      </c>
      <c r="E799" s="284">
        <v>212140</v>
      </c>
      <c r="F799" s="284">
        <v>217140</v>
      </c>
      <c r="G799" s="349">
        <v>92706.41</v>
      </c>
      <c r="H799" s="306">
        <f t="shared" si="45"/>
        <v>42.69430321451598</v>
      </c>
      <c r="I799" s="46"/>
    </row>
    <row r="800" spans="1:9" ht="12.75">
      <c r="A800" s="165"/>
      <c r="B800" s="165"/>
      <c r="C800" s="298"/>
      <c r="D800" s="73" t="s">
        <v>202</v>
      </c>
      <c r="E800" s="284">
        <v>2259340</v>
      </c>
      <c r="F800" s="284">
        <v>2254340</v>
      </c>
      <c r="G800" s="349">
        <v>1138196.96</v>
      </c>
      <c r="H800" s="306">
        <f t="shared" si="45"/>
        <v>50.48914360744165</v>
      </c>
      <c r="I800" s="46"/>
    </row>
    <row r="801" spans="1:9" ht="12.75">
      <c r="A801" s="165"/>
      <c r="B801" s="165"/>
      <c r="C801" s="298"/>
      <c r="D801" s="73" t="s">
        <v>208</v>
      </c>
      <c r="E801" s="284">
        <v>0</v>
      </c>
      <c r="F801" s="284">
        <v>0</v>
      </c>
      <c r="G801" s="349">
        <v>0</v>
      </c>
      <c r="H801" s="306">
        <v>0</v>
      </c>
      <c r="I801" s="46"/>
    </row>
    <row r="802" spans="1:9" ht="12.75">
      <c r="A802" s="165"/>
      <c r="B802" s="165"/>
      <c r="C802" s="298"/>
      <c r="D802" s="363" t="s">
        <v>444</v>
      </c>
      <c r="E802" s="300">
        <f>E803</f>
        <v>34536</v>
      </c>
      <c r="F802" s="300">
        <f>F803</f>
        <v>34536</v>
      </c>
      <c r="G802" s="301">
        <f>G803</f>
        <v>17429.05</v>
      </c>
      <c r="H802" s="430">
        <v>50.47</v>
      </c>
      <c r="I802" s="46"/>
    </row>
    <row r="803" spans="1:9" ht="12.75">
      <c r="A803" s="165"/>
      <c r="B803" s="165"/>
      <c r="C803" s="298"/>
      <c r="D803" s="150" t="s">
        <v>245</v>
      </c>
      <c r="E803" s="339">
        <f>E807</f>
        <v>34536</v>
      </c>
      <c r="F803" s="339">
        <f>F807</f>
        <v>34536</v>
      </c>
      <c r="G803" s="340">
        <f>G807</f>
        <v>17429.05</v>
      </c>
      <c r="H803" s="282">
        <f t="shared" si="45"/>
        <v>50.46632499420895</v>
      </c>
      <c r="I803" s="46"/>
    </row>
    <row r="804" spans="1:9" ht="12.75">
      <c r="A804" s="165"/>
      <c r="B804" s="165"/>
      <c r="C804" s="298"/>
      <c r="D804" s="73" t="s">
        <v>200</v>
      </c>
      <c r="E804" s="284">
        <v>0</v>
      </c>
      <c r="F804" s="284">
        <v>0</v>
      </c>
      <c r="G804" s="349">
        <v>0</v>
      </c>
      <c r="H804" s="266">
        <v>0</v>
      </c>
      <c r="I804" s="46"/>
    </row>
    <row r="805" spans="1:9" ht="12.75">
      <c r="A805" s="165"/>
      <c r="B805" s="165"/>
      <c r="C805" s="298"/>
      <c r="D805" s="73" t="s">
        <v>201</v>
      </c>
      <c r="E805" s="284">
        <v>0</v>
      </c>
      <c r="F805" s="284">
        <v>0</v>
      </c>
      <c r="G805" s="349">
        <v>0</v>
      </c>
      <c r="H805" s="266">
        <v>0</v>
      </c>
      <c r="I805" s="46"/>
    </row>
    <row r="806" spans="1:9" ht="12.75">
      <c r="A806" s="165"/>
      <c r="B806" s="165"/>
      <c r="C806" s="298"/>
      <c r="D806" s="73" t="s">
        <v>202</v>
      </c>
      <c r="E806" s="284">
        <v>0</v>
      </c>
      <c r="F806" s="284">
        <v>0</v>
      </c>
      <c r="G806" s="349">
        <v>0</v>
      </c>
      <c r="H806" s="266">
        <v>0</v>
      </c>
      <c r="I806" s="46"/>
    </row>
    <row r="807" spans="1:9" ht="12.75">
      <c r="A807" s="165"/>
      <c r="B807" s="171"/>
      <c r="C807" s="298"/>
      <c r="D807" s="73" t="s">
        <v>208</v>
      </c>
      <c r="E807" s="284">
        <v>34536</v>
      </c>
      <c r="F807" s="284">
        <v>34536</v>
      </c>
      <c r="G807" s="349">
        <v>17429.05</v>
      </c>
      <c r="H807" s="266">
        <f>G807/F807*100</f>
        <v>50.46632499420895</v>
      </c>
      <c r="I807" s="46"/>
    </row>
    <row r="808" spans="1:9" ht="12.75">
      <c r="A808" s="165"/>
      <c r="B808" s="194">
        <v>85510</v>
      </c>
      <c r="C808" s="293"/>
      <c r="D808" s="67" t="s">
        <v>445</v>
      </c>
      <c r="E808" s="339">
        <f>E809+E810</f>
        <v>2212818</v>
      </c>
      <c r="F808" s="339">
        <f>F809+F810</f>
        <v>2220746</v>
      </c>
      <c r="G808" s="340">
        <f>G809+G810</f>
        <v>1109500.34</v>
      </c>
      <c r="H808" s="272">
        <f aca="true" t="shared" si="46" ref="H808:H814">G808/F808*100</f>
        <v>49.96070419579727</v>
      </c>
      <c r="I808" s="46"/>
    </row>
    <row r="809" spans="1:9" ht="12.75">
      <c r="A809" s="165"/>
      <c r="B809" s="194"/>
      <c r="C809" s="293"/>
      <c r="D809" s="342" t="s">
        <v>179</v>
      </c>
      <c r="E809" s="347">
        <f>E825</f>
        <v>4000</v>
      </c>
      <c r="F809" s="347">
        <f>F825</f>
        <v>4000</v>
      </c>
      <c r="G809" s="348">
        <f>G825</f>
        <v>0</v>
      </c>
      <c r="H809" s="370">
        <f t="shared" si="46"/>
        <v>0</v>
      </c>
      <c r="I809" s="46"/>
    </row>
    <row r="810" spans="1:9" ht="12.75">
      <c r="A810" s="165"/>
      <c r="B810" s="194"/>
      <c r="C810" s="293"/>
      <c r="D810" s="150" t="s">
        <v>245</v>
      </c>
      <c r="E810" s="339">
        <f>SUM(E811:E814)</f>
        <v>2208818</v>
      </c>
      <c r="F810" s="339">
        <f>SUM(F811:F814)</f>
        <v>2216746</v>
      </c>
      <c r="G810" s="340">
        <f>SUM(G811:G814)</f>
        <v>1109500.34</v>
      </c>
      <c r="H810" s="272">
        <f t="shared" si="46"/>
        <v>50.05085562351302</v>
      </c>
      <c r="I810" s="46"/>
    </row>
    <row r="811" spans="1:9" ht="12.75">
      <c r="A811" s="165"/>
      <c r="B811" s="194"/>
      <c r="C811" s="293"/>
      <c r="D811" s="73" t="s">
        <v>200</v>
      </c>
      <c r="E811" s="284">
        <f aca="true" t="shared" si="47" ref="E811:G813">E827+E833+E839</f>
        <v>1189870</v>
      </c>
      <c r="F811" s="284">
        <f>F827+F833+F839</f>
        <v>1189784</v>
      </c>
      <c r="G811" s="349">
        <f t="shared" si="47"/>
        <v>612483.87</v>
      </c>
      <c r="H811" s="266">
        <f t="shared" si="46"/>
        <v>51.47857678368511</v>
      </c>
      <c r="I811" s="46"/>
    </row>
    <row r="812" spans="1:9" ht="12.75">
      <c r="A812" s="165"/>
      <c r="B812" s="194"/>
      <c r="C812" s="293"/>
      <c r="D812" s="73" t="s">
        <v>201</v>
      </c>
      <c r="E812" s="284">
        <f t="shared" si="47"/>
        <v>857768</v>
      </c>
      <c r="F812" s="284">
        <f>F828+F834+F840</f>
        <v>865782</v>
      </c>
      <c r="G812" s="349">
        <f t="shared" si="47"/>
        <v>422281.51</v>
      </c>
      <c r="H812" s="266">
        <f t="shared" si="46"/>
        <v>48.77457720303725</v>
      </c>
      <c r="I812" s="46"/>
    </row>
    <row r="813" spans="1:9" ht="12.75">
      <c r="A813" s="165"/>
      <c r="B813" s="194"/>
      <c r="C813" s="293"/>
      <c r="D813" s="73" t="s">
        <v>202</v>
      </c>
      <c r="E813" s="284">
        <f t="shared" si="47"/>
        <v>117920</v>
      </c>
      <c r="F813" s="284">
        <f t="shared" si="47"/>
        <v>117920</v>
      </c>
      <c r="G813" s="349">
        <f t="shared" si="47"/>
        <v>74734.96</v>
      </c>
      <c r="H813" s="266">
        <f t="shared" si="46"/>
        <v>63.37767978290367</v>
      </c>
      <c r="I813" s="46"/>
    </row>
    <row r="814" spans="1:9" ht="12.75">
      <c r="A814" s="165"/>
      <c r="B814" s="194"/>
      <c r="C814" s="293"/>
      <c r="D814" s="73" t="s">
        <v>208</v>
      </c>
      <c r="E814" s="284">
        <v>43260</v>
      </c>
      <c r="F814" s="284">
        <f>F830+F836+F842</f>
        <v>43260</v>
      </c>
      <c r="G814" s="349">
        <f>G842</f>
        <v>0</v>
      </c>
      <c r="H814" s="266">
        <f t="shared" si="46"/>
        <v>0</v>
      </c>
      <c r="I814" s="46"/>
    </row>
    <row r="815" spans="1:9" ht="12.75">
      <c r="A815" s="171"/>
      <c r="B815" s="159"/>
      <c r="C815" s="293"/>
      <c r="D815" s="73" t="s">
        <v>209</v>
      </c>
      <c r="E815" s="339"/>
      <c r="F815" s="339"/>
      <c r="G815" s="340"/>
      <c r="H815" s="266"/>
      <c r="I815" s="46"/>
    </row>
    <row r="816" spans="1:9" ht="12.75">
      <c r="A816" s="108"/>
      <c r="B816" s="168"/>
      <c r="C816" s="281"/>
      <c r="D816" s="108"/>
      <c r="E816" s="281"/>
      <c r="F816" s="281"/>
      <c r="G816" s="758"/>
      <c r="H816" s="288"/>
      <c r="I816" s="46"/>
    </row>
    <row r="817" spans="1:9" ht="12.75">
      <c r="A817" s="108"/>
      <c r="B817" s="168"/>
      <c r="C817" s="281"/>
      <c r="D817" s="108"/>
      <c r="E817" s="281"/>
      <c r="F817" s="281"/>
      <c r="G817" s="758"/>
      <c r="H817" s="288"/>
      <c r="I817" s="46"/>
    </row>
    <row r="818" spans="1:9" ht="12.75">
      <c r="A818" s="108"/>
      <c r="B818" s="168"/>
      <c r="C818" s="281"/>
      <c r="D818" s="108"/>
      <c r="E818" s="281"/>
      <c r="F818" s="281"/>
      <c r="G818" s="758"/>
      <c r="H818" s="288"/>
      <c r="I818" s="46"/>
    </row>
    <row r="819" spans="1:9" ht="12.75">
      <c r="A819" s="108"/>
      <c r="B819" s="168"/>
      <c r="C819" s="281"/>
      <c r="D819" s="108"/>
      <c r="E819" s="287" t="s">
        <v>398</v>
      </c>
      <c r="F819" s="287"/>
      <c r="G819" s="758"/>
      <c r="H819" s="288"/>
      <c r="I819" s="46"/>
    </row>
    <row r="820" spans="1:9" ht="12.75">
      <c r="A820" s="108"/>
      <c r="B820" s="168"/>
      <c r="C820" s="281"/>
      <c r="D820" s="108"/>
      <c r="E820" s="281"/>
      <c r="F820" s="281"/>
      <c r="G820" s="758"/>
      <c r="H820" s="288"/>
      <c r="I820" s="46"/>
    </row>
    <row r="821" spans="1:9" ht="12.75">
      <c r="A821" s="55" t="s">
        <v>0</v>
      </c>
      <c r="B821" s="52" t="s">
        <v>1</v>
      </c>
      <c r="C821" s="335" t="s">
        <v>2</v>
      </c>
      <c r="D821" s="53" t="s">
        <v>3</v>
      </c>
      <c r="E821" s="54" t="s">
        <v>151</v>
      </c>
      <c r="F821" s="53" t="s">
        <v>153</v>
      </c>
      <c r="G821" s="55" t="s">
        <v>155</v>
      </c>
      <c r="H821" s="289" t="s">
        <v>58</v>
      </c>
      <c r="I821" s="46"/>
    </row>
    <row r="822" spans="1:9" ht="12.75">
      <c r="A822" s="60"/>
      <c r="B822" s="57"/>
      <c r="C822" s="337"/>
      <c r="D822" s="58"/>
      <c r="E822" s="57" t="s">
        <v>152</v>
      </c>
      <c r="F822" s="58" t="s">
        <v>154</v>
      </c>
      <c r="G822" s="60" t="s">
        <v>454</v>
      </c>
      <c r="H822" s="57" t="s">
        <v>170</v>
      </c>
      <c r="I822" s="46"/>
    </row>
    <row r="823" spans="1:9" ht="12.75">
      <c r="A823" s="365">
        <v>1</v>
      </c>
      <c r="B823" s="365">
        <v>2</v>
      </c>
      <c r="C823" s="365">
        <v>3</v>
      </c>
      <c r="D823" s="60">
        <v>4</v>
      </c>
      <c r="E823" s="57">
        <v>5</v>
      </c>
      <c r="F823" s="57">
        <v>6</v>
      </c>
      <c r="G823" s="60">
        <v>7</v>
      </c>
      <c r="H823" s="290">
        <v>8</v>
      </c>
      <c r="I823" s="46"/>
    </row>
    <row r="824" spans="1:9" ht="12.75">
      <c r="A824" s="165"/>
      <c r="B824" s="194"/>
      <c r="C824" s="293"/>
      <c r="D824" s="363" t="s">
        <v>447</v>
      </c>
      <c r="E824" s="300">
        <f>E825+E826</f>
        <v>1544970</v>
      </c>
      <c r="F824" s="284">
        <f>F825+F826</f>
        <v>1552898</v>
      </c>
      <c r="G824" s="349">
        <f>G825+G826</f>
        <v>803397.41</v>
      </c>
      <c r="H824" s="266">
        <f>G824/F824*100</f>
        <v>51.73536252864</v>
      </c>
      <c r="I824" s="46"/>
    </row>
    <row r="825" spans="1:9" ht="12.75">
      <c r="A825" s="165"/>
      <c r="B825" s="194"/>
      <c r="C825" s="293"/>
      <c r="D825" s="342" t="s">
        <v>179</v>
      </c>
      <c r="E825" s="347">
        <v>4000</v>
      </c>
      <c r="F825" s="347">
        <v>4000</v>
      </c>
      <c r="G825" s="348">
        <v>0</v>
      </c>
      <c r="H825" s="370">
        <f aca="true" t="shared" si="48" ref="H825:H838">G825/F825*100</f>
        <v>0</v>
      </c>
      <c r="I825" s="46"/>
    </row>
    <row r="826" spans="1:9" ht="12.75">
      <c r="A826" s="165"/>
      <c r="B826" s="194"/>
      <c r="C826" s="293"/>
      <c r="D826" s="150" t="s">
        <v>245</v>
      </c>
      <c r="E826" s="339">
        <f>SUM(E827:E830)</f>
        <v>1540970</v>
      </c>
      <c r="F826" s="339">
        <f>SUM(F827:F830)</f>
        <v>1548898</v>
      </c>
      <c r="G826" s="340">
        <f>SUM(G827:G830)</f>
        <v>803397.41</v>
      </c>
      <c r="H826" s="272">
        <f t="shared" si="48"/>
        <v>51.86896813089048</v>
      </c>
      <c r="I826" s="243"/>
    </row>
    <row r="827" spans="1:10" ht="12.75">
      <c r="A827" s="165"/>
      <c r="B827" s="194"/>
      <c r="C827" s="293"/>
      <c r="D827" s="73" t="s">
        <v>200</v>
      </c>
      <c r="E827" s="284">
        <v>1189870</v>
      </c>
      <c r="F827" s="284">
        <v>1189784</v>
      </c>
      <c r="G827" s="349">
        <v>612483.87</v>
      </c>
      <c r="H827" s="266">
        <f t="shared" si="48"/>
        <v>51.47857678368511</v>
      </c>
      <c r="I827" s="243"/>
      <c r="J827" s="8"/>
    </row>
    <row r="828" spans="1:10" ht="12.75">
      <c r="A828" s="165"/>
      <c r="B828" s="194"/>
      <c r="C828" s="293"/>
      <c r="D828" s="73" t="s">
        <v>201</v>
      </c>
      <c r="E828" s="284">
        <v>338180</v>
      </c>
      <c r="F828" s="284">
        <v>346194</v>
      </c>
      <c r="G828" s="349">
        <v>184038.54</v>
      </c>
      <c r="H828" s="266">
        <f t="shared" si="48"/>
        <v>53.160522712698665</v>
      </c>
      <c r="I828" s="243"/>
      <c r="J828" s="8"/>
    </row>
    <row r="829" spans="1:10" ht="12.75">
      <c r="A829" s="165"/>
      <c r="B829" s="194"/>
      <c r="C829" s="293"/>
      <c r="D829" s="73" t="s">
        <v>202</v>
      </c>
      <c r="E829" s="284">
        <v>12920</v>
      </c>
      <c r="F829" s="284">
        <v>12920</v>
      </c>
      <c r="G829" s="349">
        <v>6875</v>
      </c>
      <c r="H829" s="266">
        <f t="shared" si="48"/>
        <v>53.21207430340558</v>
      </c>
      <c r="I829" s="243"/>
      <c r="J829" s="8"/>
    </row>
    <row r="830" spans="1:9" ht="12.75">
      <c r="A830" s="165"/>
      <c r="B830" s="194"/>
      <c r="C830" s="293"/>
      <c r="D830" s="73" t="s">
        <v>208</v>
      </c>
      <c r="E830" s="284">
        <v>0</v>
      </c>
      <c r="F830" s="284">
        <v>0</v>
      </c>
      <c r="G830" s="349">
        <v>0</v>
      </c>
      <c r="H830" s="266">
        <v>0</v>
      </c>
      <c r="I830" s="46"/>
    </row>
    <row r="831" spans="1:9" ht="12.75">
      <c r="A831" s="165"/>
      <c r="B831" s="194"/>
      <c r="C831" s="293"/>
      <c r="D831" s="363" t="s">
        <v>425</v>
      </c>
      <c r="E831" s="300">
        <f>E832</f>
        <v>624588</v>
      </c>
      <c r="F831" s="300">
        <f>F832</f>
        <v>624588</v>
      </c>
      <c r="G831" s="301">
        <f>G832</f>
        <v>306102.93</v>
      </c>
      <c r="H831" s="270">
        <f t="shared" si="48"/>
        <v>49.00877538473362</v>
      </c>
      <c r="I831" s="46"/>
    </row>
    <row r="832" spans="1:9" ht="12.75">
      <c r="A832" s="165"/>
      <c r="B832" s="194"/>
      <c r="C832" s="293"/>
      <c r="D832" s="150" t="s">
        <v>245</v>
      </c>
      <c r="E832" s="339">
        <f>SUM(E833:E836)</f>
        <v>624588</v>
      </c>
      <c r="F832" s="339">
        <f>SUM(F833:F836)</f>
        <v>624588</v>
      </c>
      <c r="G832" s="340">
        <f>SUM(G833:G836)</f>
        <v>306102.93</v>
      </c>
      <c r="H832" s="272">
        <f t="shared" si="48"/>
        <v>49.00877538473362</v>
      </c>
      <c r="I832" s="46"/>
    </row>
    <row r="833" spans="1:9" ht="12.75">
      <c r="A833" s="165"/>
      <c r="B833" s="194"/>
      <c r="C833" s="293"/>
      <c r="D833" s="73" t="s">
        <v>200</v>
      </c>
      <c r="E833" s="284">
        <v>0</v>
      </c>
      <c r="F833" s="284">
        <v>0</v>
      </c>
      <c r="G833" s="349">
        <v>0</v>
      </c>
      <c r="H833" s="266">
        <v>0</v>
      </c>
      <c r="I833" s="46"/>
    </row>
    <row r="834" spans="1:9" ht="12.75">
      <c r="A834" s="165"/>
      <c r="B834" s="194"/>
      <c r="C834" s="293"/>
      <c r="D834" s="73" t="s">
        <v>201</v>
      </c>
      <c r="E834" s="284">
        <v>519588</v>
      </c>
      <c r="F834" s="284">
        <v>519588</v>
      </c>
      <c r="G834" s="349">
        <v>238242.97</v>
      </c>
      <c r="H834" s="266">
        <f t="shared" si="48"/>
        <v>45.85228488725683</v>
      </c>
      <c r="I834" s="46"/>
    </row>
    <row r="835" spans="1:9" ht="12.75">
      <c r="A835" s="165"/>
      <c r="B835" s="194"/>
      <c r="C835" s="293"/>
      <c r="D835" s="73" t="s">
        <v>202</v>
      </c>
      <c r="E835" s="284">
        <v>105000</v>
      </c>
      <c r="F835" s="284">
        <v>105000</v>
      </c>
      <c r="G835" s="349">
        <v>67859.96</v>
      </c>
      <c r="H835" s="266">
        <f t="shared" si="48"/>
        <v>64.62853333333334</v>
      </c>
      <c r="I835" s="46"/>
    </row>
    <row r="836" spans="1:9" ht="12.75">
      <c r="A836" s="165"/>
      <c r="B836" s="194"/>
      <c r="C836" s="293"/>
      <c r="D836" s="73" t="s">
        <v>208</v>
      </c>
      <c r="E836" s="284">
        <v>0</v>
      </c>
      <c r="F836" s="284">
        <v>0</v>
      </c>
      <c r="G836" s="349">
        <v>0</v>
      </c>
      <c r="H836" s="266">
        <v>0</v>
      </c>
      <c r="I836" s="46"/>
    </row>
    <row r="837" spans="1:9" ht="12.75">
      <c r="A837" s="165"/>
      <c r="B837" s="194"/>
      <c r="C837" s="293"/>
      <c r="D837" s="363" t="s">
        <v>446</v>
      </c>
      <c r="E837" s="300">
        <f>E838</f>
        <v>43260</v>
      </c>
      <c r="F837" s="300">
        <f>F838</f>
        <v>43260</v>
      </c>
      <c r="G837" s="301">
        <v>0</v>
      </c>
      <c r="H837" s="270">
        <v>0</v>
      </c>
      <c r="I837" s="46"/>
    </row>
    <row r="838" spans="1:9" ht="12.75">
      <c r="A838" s="165"/>
      <c r="B838" s="194"/>
      <c r="C838" s="293"/>
      <c r="D838" s="150" t="s">
        <v>245</v>
      </c>
      <c r="E838" s="339">
        <f>SUM(E839:E842)</f>
        <v>43260</v>
      </c>
      <c r="F838" s="339">
        <f>SUM(F839:F842)</f>
        <v>43260</v>
      </c>
      <c r="G838" s="340">
        <f>SUM(G839:G842)</f>
        <v>0</v>
      </c>
      <c r="H838" s="272">
        <f t="shared" si="48"/>
        <v>0</v>
      </c>
      <c r="I838" s="46"/>
    </row>
    <row r="839" spans="1:9" ht="12.75">
      <c r="A839" s="165"/>
      <c r="B839" s="181"/>
      <c r="C839" s="298"/>
      <c r="D839" s="73" t="s">
        <v>200</v>
      </c>
      <c r="E839" s="284">
        <v>0</v>
      </c>
      <c r="F839" s="284">
        <v>0</v>
      </c>
      <c r="G839" s="349">
        <v>0</v>
      </c>
      <c r="H839" s="266">
        <v>0</v>
      </c>
      <c r="I839" s="46"/>
    </row>
    <row r="840" spans="1:9" ht="12.75">
      <c r="A840" s="165"/>
      <c r="B840" s="181"/>
      <c r="C840" s="298"/>
      <c r="D840" s="73" t="s">
        <v>201</v>
      </c>
      <c r="E840" s="284">
        <v>0</v>
      </c>
      <c r="F840" s="284">
        <v>0</v>
      </c>
      <c r="G840" s="349">
        <v>0</v>
      </c>
      <c r="H840" s="266">
        <v>0</v>
      </c>
      <c r="I840" s="46"/>
    </row>
    <row r="841" spans="1:9" ht="12.75">
      <c r="A841" s="165"/>
      <c r="B841" s="181"/>
      <c r="C841" s="298"/>
      <c r="D841" s="73" t="s">
        <v>202</v>
      </c>
      <c r="E841" s="284">
        <v>0</v>
      </c>
      <c r="F841" s="284">
        <v>0</v>
      </c>
      <c r="G841" s="349">
        <v>0</v>
      </c>
      <c r="H841" s="266">
        <v>0</v>
      </c>
      <c r="I841" s="46"/>
    </row>
    <row r="842" spans="1:9" ht="12.75">
      <c r="A842" s="165"/>
      <c r="B842" s="181"/>
      <c r="C842" s="508"/>
      <c r="D842" s="73" t="s">
        <v>208</v>
      </c>
      <c r="E842" s="284">
        <v>43260</v>
      </c>
      <c r="F842" s="284">
        <v>43260</v>
      </c>
      <c r="G842" s="349">
        <v>0</v>
      </c>
      <c r="H842" s="266">
        <v>0</v>
      </c>
      <c r="I842" s="46"/>
    </row>
    <row r="843" spans="1:10" ht="12.75">
      <c r="A843" s="523">
        <v>900</v>
      </c>
      <c r="B843" s="532"/>
      <c r="C843" s="573"/>
      <c r="D843" s="521" t="s">
        <v>211</v>
      </c>
      <c r="E843" s="327">
        <f>E844+E845</f>
        <v>147353</v>
      </c>
      <c r="F843" s="327">
        <f>F844+F845</f>
        <v>147353</v>
      </c>
      <c r="G843" s="547">
        <f>G844+G845</f>
        <v>3957.47</v>
      </c>
      <c r="H843" s="539">
        <f>G843/F843*100</f>
        <v>2.685707111494167</v>
      </c>
      <c r="I843" s="51"/>
      <c r="J843" s="44"/>
    </row>
    <row r="844" spans="1:9" ht="12.75">
      <c r="A844" s="536"/>
      <c r="B844" s="552"/>
      <c r="C844" s="573"/>
      <c r="D844" s="528" t="s">
        <v>179</v>
      </c>
      <c r="E844" s="529">
        <f>E853+E859</f>
        <v>0</v>
      </c>
      <c r="F844" s="529">
        <f>F853+F859</f>
        <v>0</v>
      </c>
      <c r="G844" s="548">
        <f>G853+G859</f>
        <v>0</v>
      </c>
      <c r="H844" s="539">
        <v>0</v>
      </c>
      <c r="I844" s="46"/>
    </row>
    <row r="845" spans="1:9" ht="12.75">
      <c r="A845" s="536"/>
      <c r="B845" s="552"/>
      <c r="C845" s="573"/>
      <c r="D845" s="528" t="s">
        <v>269</v>
      </c>
      <c r="E845" s="529">
        <f>SUM(E846:E849)</f>
        <v>147353</v>
      </c>
      <c r="F845" s="529">
        <f>SUM(F846:F850)</f>
        <v>147353</v>
      </c>
      <c r="G845" s="548">
        <f>SUM(G846:G850)</f>
        <v>3957.47</v>
      </c>
      <c r="H845" s="539">
        <f>G845/F845*100</f>
        <v>2.685707111494167</v>
      </c>
      <c r="I845" s="46"/>
    </row>
    <row r="846" spans="1:9" ht="12.75">
      <c r="A846" s="536"/>
      <c r="B846" s="552"/>
      <c r="C846" s="573"/>
      <c r="D846" s="528" t="s">
        <v>200</v>
      </c>
      <c r="E846" s="529">
        <v>0</v>
      </c>
      <c r="F846" s="529">
        <v>0</v>
      </c>
      <c r="G846" s="548">
        <v>0</v>
      </c>
      <c r="H846" s="539">
        <v>0</v>
      </c>
      <c r="I846" s="46"/>
    </row>
    <row r="847" spans="1:9" ht="12.75">
      <c r="A847" s="536"/>
      <c r="B847" s="552"/>
      <c r="C847" s="573"/>
      <c r="D847" s="528" t="s">
        <v>201</v>
      </c>
      <c r="E847" s="529">
        <f aca="true" t="shared" si="49" ref="E847:G849">E855+E861</f>
        <v>72353</v>
      </c>
      <c r="F847" s="529">
        <f t="shared" si="49"/>
        <v>83353</v>
      </c>
      <c r="G847" s="548">
        <f>G855+G861</f>
        <v>3957.47</v>
      </c>
      <c r="H847" s="539">
        <f>G847/F847*100</f>
        <v>4.747843508931892</v>
      </c>
      <c r="I847" s="46"/>
    </row>
    <row r="848" spans="1:9" ht="12.75">
      <c r="A848" s="536"/>
      <c r="B848" s="552"/>
      <c r="C848" s="573"/>
      <c r="D848" s="528" t="s">
        <v>202</v>
      </c>
      <c r="E848" s="529">
        <f t="shared" si="49"/>
        <v>0</v>
      </c>
      <c r="F848" s="529">
        <f t="shared" si="49"/>
        <v>0</v>
      </c>
      <c r="G848" s="548">
        <f t="shared" si="49"/>
        <v>0</v>
      </c>
      <c r="H848" s="539">
        <v>0</v>
      </c>
      <c r="I848" s="46"/>
    </row>
    <row r="849" spans="1:9" ht="12.75">
      <c r="A849" s="536"/>
      <c r="B849" s="552"/>
      <c r="C849" s="573"/>
      <c r="D849" s="528" t="s">
        <v>208</v>
      </c>
      <c r="E849" s="529">
        <f t="shared" si="49"/>
        <v>75000</v>
      </c>
      <c r="F849" s="529">
        <f t="shared" si="49"/>
        <v>64000</v>
      </c>
      <c r="G849" s="548">
        <f>G857+G863</f>
        <v>0</v>
      </c>
      <c r="H849" s="539">
        <f>G849/F849*100</f>
        <v>0</v>
      </c>
      <c r="I849" s="46"/>
    </row>
    <row r="850" spans="1:9" ht="12.75">
      <c r="A850" s="540"/>
      <c r="B850" s="572"/>
      <c r="C850" s="573"/>
      <c r="D850" s="574" t="s">
        <v>203</v>
      </c>
      <c r="E850" s="529">
        <v>0</v>
      </c>
      <c r="F850" s="529">
        <v>0</v>
      </c>
      <c r="G850" s="548">
        <v>0</v>
      </c>
      <c r="H850" s="575">
        <v>0</v>
      </c>
      <c r="I850" s="46"/>
    </row>
    <row r="851" spans="1:9" ht="12.75">
      <c r="A851" s="78"/>
      <c r="B851" s="140">
        <v>90019</v>
      </c>
      <c r="C851" s="293"/>
      <c r="D851" s="67" t="s">
        <v>212</v>
      </c>
      <c r="E851" s="284"/>
      <c r="F851" s="339"/>
      <c r="G851" s="340"/>
      <c r="H851" s="272"/>
      <c r="I851" s="46"/>
    </row>
    <row r="852" spans="1:9" ht="12.75">
      <c r="A852" s="165"/>
      <c r="B852" s="194"/>
      <c r="C852" s="293"/>
      <c r="D852" s="67" t="s">
        <v>191</v>
      </c>
      <c r="E852" s="339">
        <f>E854</f>
        <v>140000</v>
      </c>
      <c r="F852" s="339">
        <f>F853+F854</f>
        <v>140000</v>
      </c>
      <c r="G852" s="340">
        <f>G853+G854</f>
        <v>3957.47</v>
      </c>
      <c r="H852" s="272">
        <f>G852/F852*100</f>
        <v>2.8267642857142854</v>
      </c>
      <c r="I852" s="46"/>
    </row>
    <row r="853" spans="1:9" ht="12.75">
      <c r="A853" s="165"/>
      <c r="B853" s="194"/>
      <c r="C853" s="293"/>
      <c r="D853" s="342" t="s">
        <v>179</v>
      </c>
      <c r="E853" s="347">
        <v>0</v>
      </c>
      <c r="F853" s="347">
        <v>0</v>
      </c>
      <c r="G853" s="348">
        <v>0</v>
      </c>
      <c r="H853" s="370">
        <v>0</v>
      </c>
      <c r="I853" s="46"/>
    </row>
    <row r="854" spans="1:9" ht="12.75">
      <c r="A854" s="165"/>
      <c r="B854" s="194"/>
      <c r="C854" s="293"/>
      <c r="D854" s="150" t="s">
        <v>245</v>
      </c>
      <c r="E854" s="339">
        <f>SUM(E855:E857)</f>
        <v>140000</v>
      </c>
      <c r="F854" s="339">
        <f>SUM(F855:F857)</f>
        <v>140000</v>
      </c>
      <c r="G854" s="340">
        <f>SUM(G855:G857)</f>
        <v>3957.47</v>
      </c>
      <c r="H854" s="272">
        <f>G854/F854*100</f>
        <v>2.8267642857142854</v>
      </c>
      <c r="I854" s="46"/>
    </row>
    <row r="855" spans="1:9" ht="12.75">
      <c r="A855" s="165"/>
      <c r="B855" s="194"/>
      <c r="C855" s="293"/>
      <c r="D855" s="73" t="s">
        <v>201</v>
      </c>
      <c r="E855" s="284">
        <v>65000</v>
      </c>
      <c r="F855" s="284">
        <v>76000</v>
      </c>
      <c r="G855" s="349">
        <v>3957.47</v>
      </c>
      <c r="H855" s="266">
        <f>G855/F855*100</f>
        <v>5.207197368421053</v>
      </c>
      <c r="I855" s="46"/>
    </row>
    <row r="856" spans="1:9" ht="12.75">
      <c r="A856" s="165"/>
      <c r="B856" s="194"/>
      <c r="C856" s="293"/>
      <c r="D856" s="73" t="s">
        <v>202</v>
      </c>
      <c r="E856" s="284">
        <v>0</v>
      </c>
      <c r="F856" s="284">
        <v>0</v>
      </c>
      <c r="G856" s="349">
        <v>0</v>
      </c>
      <c r="H856" s="266">
        <v>0</v>
      </c>
      <c r="I856" s="46"/>
    </row>
    <row r="857" spans="1:9" ht="12.75">
      <c r="A857" s="165"/>
      <c r="B857" s="194"/>
      <c r="C857" s="293"/>
      <c r="D857" s="73" t="s">
        <v>208</v>
      </c>
      <c r="E857" s="284">
        <v>75000</v>
      </c>
      <c r="F857" s="284">
        <v>64000</v>
      </c>
      <c r="G857" s="349">
        <v>0</v>
      </c>
      <c r="H857" s="266">
        <f>G857/F857*100</f>
        <v>0</v>
      </c>
      <c r="I857" s="46"/>
    </row>
    <row r="858" spans="1:9" ht="12.75">
      <c r="A858" s="165"/>
      <c r="B858" s="140">
        <v>90095</v>
      </c>
      <c r="C858" s="293"/>
      <c r="D858" s="115" t="s">
        <v>70</v>
      </c>
      <c r="E858" s="339">
        <f>E859+E860</f>
        <v>7353</v>
      </c>
      <c r="F858" s="339">
        <f>F859+F860</f>
        <v>7353</v>
      </c>
      <c r="G858" s="340">
        <f>G859+G860</f>
        <v>0</v>
      </c>
      <c r="H858" s="272">
        <f>G858/F858*100</f>
        <v>0</v>
      </c>
      <c r="I858" s="46"/>
    </row>
    <row r="859" spans="1:9" ht="12.75">
      <c r="A859" s="165"/>
      <c r="B859" s="194"/>
      <c r="C859" s="293"/>
      <c r="D859" s="342" t="s">
        <v>179</v>
      </c>
      <c r="E859" s="347">
        <v>0</v>
      </c>
      <c r="F859" s="347">
        <v>0</v>
      </c>
      <c r="G859" s="348">
        <v>0</v>
      </c>
      <c r="H859" s="370">
        <v>0</v>
      </c>
      <c r="I859" s="46"/>
    </row>
    <row r="860" spans="1:9" ht="12.75">
      <c r="A860" s="165"/>
      <c r="B860" s="194"/>
      <c r="C860" s="293"/>
      <c r="D860" s="150" t="s">
        <v>245</v>
      </c>
      <c r="E860" s="339">
        <f>SUM(E861:E863)</f>
        <v>7353</v>
      </c>
      <c r="F860" s="339">
        <f>SUM(F861:F863)</f>
        <v>7353</v>
      </c>
      <c r="G860" s="340">
        <f>SUM(G861:G863)</f>
        <v>0</v>
      </c>
      <c r="H860" s="716">
        <v>0</v>
      </c>
      <c r="I860" s="46"/>
    </row>
    <row r="861" spans="1:9" ht="12.75">
      <c r="A861" s="165"/>
      <c r="B861" s="194"/>
      <c r="C861" s="293"/>
      <c r="D861" s="73" t="s">
        <v>201</v>
      </c>
      <c r="E861" s="284">
        <v>7353</v>
      </c>
      <c r="F861" s="284">
        <f>F866</f>
        <v>7353</v>
      </c>
      <c r="G861" s="349">
        <v>0</v>
      </c>
      <c r="H861" s="266">
        <v>0</v>
      </c>
      <c r="I861" s="46"/>
    </row>
    <row r="862" spans="1:9" ht="12.75">
      <c r="A862" s="165"/>
      <c r="B862" s="194"/>
      <c r="C862" s="293"/>
      <c r="D862" s="73" t="s">
        <v>202</v>
      </c>
      <c r="E862" s="284">
        <v>0</v>
      </c>
      <c r="F862" s="284">
        <v>0</v>
      </c>
      <c r="G862" s="349">
        <v>0</v>
      </c>
      <c r="H862" s="266">
        <v>0</v>
      </c>
      <c r="I862" s="46"/>
    </row>
    <row r="863" spans="1:9" ht="12.75">
      <c r="A863" s="165"/>
      <c r="B863" s="194"/>
      <c r="C863" s="293"/>
      <c r="D863" s="73" t="s">
        <v>208</v>
      </c>
      <c r="E863" s="284">
        <v>0</v>
      </c>
      <c r="F863" s="284">
        <v>0</v>
      </c>
      <c r="G863" s="349">
        <v>0</v>
      </c>
      <c r="H863" s="266">
        <v>0</v>
      </c>
      <c r="I863" s="46"/>
    </row>
    <row r="864" spans="1:9" ht="12.75">
      <c r="A864" s="165"/>
      <c r="B864" s="194"/>
      <c r="C864" s="293"/>
      <c r="D864" s="299" t="s">
        <v>120</v>
      </c>
      <c r="E864" s="300">
        <f>E865</f>
        <v>7353</v>
      </c>
      <c r="F864" s="300">
        <f>F865</f>
        <v>7353</v>
      </c>
      <c r="G864" s="301">
        <v>0</v>
      </c>
      <c r="H864" s="270">
        <v>0</v>
      </c>
      <c r="I864" s="46"/>
    </row>
    <row r="865" spans="1:9" ht="12.75">
      <c r="A865" s="165"/>
      <c r="B865" s="194"/>
      <c r="C865" s="293"/>
      <c r="D865" s="153" t="s">
        <v>324</v>
      </c>
      <c r="E865" s="284">
        <f>E866</f>
        <v>7353</v>
      </c>
      <c r="F865" s="284">
        <f>F866</f>
        <v>7353</v>
      </c>
      <c r="G865" s="349">
        <f>G866</f>
        <v>0</v>
      </c>
      <c r="H865" s="266">
        <v>0</v>
      </c>
      <c r="I865" s="46"/>
    </row>
    <row r="866" spans="1:9" ht="12.75">
      <c r="A866" s="165"/>
      <c r="B866" s="194"/>
      <c r="C866" s="757"/>
      <c r="D866" s="294" t="s">
        <v>383</v>
      </c>
      <c r="E866" s="295">
        <v>7353</v>
      </c>
      <c r="F866" s="284">
        <v>7353</v>
      </c>
      <c r="G866" s="349">
        <v>0</v>
      </c>
      <c r="H866" s="266">
        <f>G866/F866*100</f>
        <v>0</v>
      </c>
      <c r="I866" s="46"/>
    </row>
    <row r="867" spans="1:9" ht="12.75">
      <c r="A867" s="523">
        <v>921</v>
      </c>
      <c r="B867" s="523"/>
      <c r="C867" s="327"/>
      <c r="D867" s="542" t="s">
        <v>107</v>
      </c>
      <c r="E867" s="542">
        <f>E868+E869</f>
        <v>58270</v>
      </c>
      <c r="F867" s="542">
        <f>F868+F869</f>
        <v>58270</v>
      </c>
      <c r="G867" s="555">
        <f>G868+G869</f>
        <v>49135</v>
      </c>
      <c r="H867" s="555">
        <f>G867/F867*100</f>
        <v>84.32297923459757</v>
      </c>
      <c r="I867" s="46"/>
    </row>
    <row r="868" spans="1:9" ht="12.75">
      <c r="A868" s="536"/>
      <c r="B868" s="536"/>
      <c r="C868" s="327"/>
      <c r="D868" s="574" t="s">
        <v>179</v>
      </c>
      <c r="E868" s="529">
        <v>0</v>
      </c>
      <c r="F868" s="529">
        <v>0</v>
      </c>
      <c r="G868" s="530">
        <v>0</v>
      </c>
      <c r="H868" s="530">
        <v>0</v>
      </c>
      <c r="I868" s="46"/>
    </row>
    <row r="869" spans="1:9" ht="12.75">
      <c r="A869" s="536"/>
      <c r="B869" s="536"/>
      <c r="C869" s="327"/>
      <c r="D869" s="574" t="s">
        <v>269</v>
      </c>
      <c r="E869" s="529">
        <f>SUM(E870:E873)</f>
        <v>58270</v>
      </c>
      <c r="F869" s="529">
        <f>SUM(F870:F873)</f>
        <v>58270</v>
      </c>
      <c r="G869" s="530">
        <f>SUM(G870:G873)</f>
        <v>49135</v>
      </c>
      <c r="H869" s="530">
        <f>G869/F869*100</f>
        <v>84.32297923459757</v>
      </c>
      <c r="I869" s="46"/>
    </row>
    <row r="870" spans="1:9" ht="12.75">
      <c r="A870" s="536"/>
      <c r="B870" s="536"/>
      <c r="C870" s="327"/>
      <c r="D870" s="574" t="s">
        <v>200</v>
      </c>
      <c r="E870" s="327">
        <v>0</v>
      </c>
      <c r="F870" s="327">
        <v>0</v>
      </c>
      <c r="G870" s="313">
        <v>0</v>
      </c>
      <c r="H870" s="313">
        <v>0</v>
      </c>
      <c r="I870" s="46"/>
    </row>
    <row r="871" spans="1:9" ht="12.75">
      <c r="A871" s="536"/>
      <c r="B871" s="536"/>
      <c r="C871" s="327"/>
      <c r="D871" s="574" t="s">
        <v>201</v>
      </c>
      <c r="E871" s="327">
        <v>0</v>
      </c>
      <c r="F871" s="327">
        <v>0</v>
      </c>
      <c r="G871" s="313">
        <v>0</v>
      </c>
      <c r="H871" s="313">
        <v>0</v>
      </c>
      <c r="I871" s="46"/>
    </row>
    <row r="872" spans="1:9" ht="12.75">
      <c r="A872" s="536"/>
      <c r="B872" s="536"/>
      <c r="C872" s="327"/>
      <c r="D872" s="574" t="s">
        <v>202</v>
      </c>
      <c r="E872" s="327">
        <v>0</v>
      </c>
      <c r="F872" s="327">
        <v>0</v>
      </c>
      <c r="G872" s="313">
        <v>0</v>
      </c>
      <c r="H872" s="313">
        <v>0</v>
      </c>
      <c r="I872" s="46"/>
    </row>
    <row r="873" spans="1:9" ht="12.75">
      <c r="A873" s="540"/>
      <c r="B873" s="540"/>
      <c r="C873" s="327"/>
      <c r="D873" s="574" t="s">
        <v>208</v>
      </c>
      <c r="E873" s="327">
        <f>E877+E881</f>
        <v>58270</v>
      </c>
      <c r="F873" s="327">
        <f>F877+F881</f>
        <v>58270</v>
      </c>
      <c r="G873" s="313">
        <f>G877+G881</f>
        <v>49135</v>
      </c>
      <c r="H873" s="313">
        <f>G873/F873*100</f>
        <v>84.32297923459757</v>
      </c>
      <c r="I873" s="46"/>
    </row>
    <row r="874" spans="1:9" ht="12.75">
      <c r="A874" s="78"/>
      <c r="B874" s="140">
        <v>92116</v>
      </c>
      <c r="C874" s="339"/>
      <c r="D874" s="339" t="s">
        <v>108</v>
      </c>
      <c r="E874" s="339">
        <f>E875+E876</f>
        <v>18270</v>
      </c>
      <c r="F874" s="339">
        <f>F875+F876</f>
        <v>18270</v>
      </c>
      <c r="G874" s="340">
        <f>G875+G876</f>
        <v>9135</v>
      </c>
      <c r="H874" s="71">
        <f>G874/F874*100</f>
        <v>50</v>
      </c>
      <c r="I874" s="46"/>
    </row>
    <row r="875" spans="1:9" ht="12.75">
      <c r="A875" s="165"/>
      <c r="B875" s="194"/>
      <c r="C875" s="392"/>
      <c r="D875" s="342" t="s">
        <v>179</v>
      </c>
      <c r="E875" s="347">
        <v>0</v>
      </c>
      <c r="F875" s="347">
        <v>0</v>
      </c>
      <c r="G875" s="348">
        <v>0</v>
      </c>
      <c r="H875" s="77">
        <v>0</v>
      </c>
      <c r="I875" s="46"/>
    </row>
    <row r="876" spans="1:9" ht="12.75">
      <c r="A876" s="165"/>
      <c r="B876" s="194"/>
      <c r="C876" s="392"/>
      <c r="D876" s="150" t="s">
        <v>245</v>
      </c>
      <c r="E876" s="339">
        <f>SUM(E877:E877)</f>
        <v>18270</v>
      </c>
      <c r="F876" s="339">
        <f>F877</f>
        <v>18270</v>
      </c>
      <c r="G876" s="340">
        <f>SUM(G877:G877)</f>
        <v>9135</v>
      </c>
      <c r="H876" s="71">
        <f>G876/F876*100</f>
        <v>50</v>
      </c>
      <c r="I876" s="46"/>
    </row>
    <row r="877" spans="1:9" ht="12.75">
      <c r="A877" s="165"/>
      <c r="B877" s="184"/>
      <c r="C877" s="171"/>
      <c r="D877" s="73" t="s">
        <v>208</v>
      </c>
      <c r="E877" s="284">
        <v>18270</v>
      </c>
      <c r="F877" s="284">
        <v>18270</v>
      </c>
      <c r="G877" s="349">
        <v>9135</v>
      </c>
      <c r="H877" s="80">
        <f>G877/F877*100</f>
        <v>50</v>
      </c>
      <c r="I877" s="46"/>
    </row>
    <row r="878" spans="1:9" ht="12.75">
      <c r="A878" s="61"/>
      <c r="B878" s="442">
        <v>92120</v>
      </c>
      <c r="C878" s="443"/>
      <c r="D878" s="444" t="s">
        <v>266</v>
      </c>
      <c r="E878" s="445">
        <f>E879+E880</f>
        <v>40000</v>
      </c>
      <c r="F878" s="445">
        <f>F879+F880</f>
        <v>40000</v>
      </c>
      <c r="G878" s="446">
        <f>G879+G880</f>
        <v>40000</v>
      </c>
      <c r="H878" s="447">
        <f>G878/F878*100</f>
        <v>100</v>
      </c>
      <c r="I878" s="46"/>
    </row>
    <row r="879" spans="1:9" ht="12.75">
      <c r="A879" s="61"/>
      <c r="B879" s="442"/>
      <c r="C879" s="443"/>
      <c r="D879" s="342" t="s">
        <v>179</v>
      </c>
      <c r="E879" s="448">
        <v>0</v>
      </c>
      <c r="F879" s="448">
        <v>0</v>
      </c>
      <c r="G879" s="449">
        <v>0</v>
      </c>
      <c r="H879" s="450">
        <v>0</v>
      </c>
      <c r="I879" s="46"/>
    </row>
    <row r="880" spans="1:9" ht="12.75">
      <c r="A880" s="61"/>
      <c r="B880" s="442"/>
      <c r="C880" s="443"/>
      <c r="D880" s="150" t="s">
        <v>245</v>
      </c>
      <c r="E880" s="445">
        <f>E881</f>
        <v>40000</v>
      </c>
      <c r="F880" s="445">
        <f>F881</f>
        <v>40000</v>
      </c>
      <c r="G880" s="446">
        <f>G881</f>
        <v>40000</v>
      </c>
      <c r="H880" s="717">
        <f>G880/F880*100</f>
        <v>100</v>
      </c>
      <c r="I880" s="46"/>
    </row>
    <row r="881" spans="1:9" ht="12.75">
      <c r="A881" s="57"/>
      <c r="B881" s="337"/>
      <c r="C881" s="451"/>
      <c r="D881" s="73" t="s">
        <v>208</v>
      </c>
      <c r="E881" s="452">
        <v>40000</v>
      </c>
      <c r="F881" s="452">
        <v>40000</v>
      </c>
      <c r="G881" s="453">
        <v>40000</v>
      </c>
      <c r="H881" s="454">
        <f>G881/F881*100</f>
        <v>100</v>
      </c>
      <c r="I881" s="46"/>
    </row>
    <row r="882" spans="1:9" ht="12.75">
      <c r="A882" s="756"/>
      <c r="B882" s="756"/>
      <c r="C882" s="759"/>
      <c r="D882" s="108"/>
      <c r="E882" s="138" t="s">
        <v>510</v>
      </c>
      <c r="F882" s="138"/>
      <c r="G882" s="139"/>
      <c r="H882" s="139"/>
      <c r="I882" s="46"/>
    </row>
    <row r="883" spans="1:9" ht="12.75">
      <c r="A883" s="756"/>
      <c r="B883" s="756"/>
      <c r="C883" s="759"/>
      <c r="D883" s="108"/>
      <c r="E883" s="138"/>
      <c r="F883" s="138"/>
      <c r="G883" s="139"/>
      <c r="H883" s="139"/>
      <c r="I883" s="46"/>
    </row>
    <row r="884" spans="1:9" ht="12.75">
      <c r="A884" s="55" t="s">
        <v>0</v>
      </c>
      <c r="B884" s="52" t="s">
        <v>1</v>
      </c>
      <c r="C884" s="335" t="s">
        <v>2</v>
      </c>
      <c r="D884" s="53" t="s">
        <v>3</v>
      </c>
      <c r="E884" s="54" t="s">
        <v>151</v>
      </c>
      <c r="F884" s="53" t="s">
        <v>153</v>
      </c>
      <c r="G884" s="55" t="s">
        <v>155</v>
      </c>
      <c r="H884" s="289" t="s">
        <v>58</v>
      </c>
      <c r="I884" s="46"/>
    </row>
    <row r="885" spans="1:9" ht="12.75">
      <c r="A885" s="60"/>
      <c r="B885" s="57"/>
      <c r="C885" s="337"/>
      <c r="D885" s="58"/>
      <c r="E885" s="57" t="s">
        <v>152</v>
      </c>
      <c r="F885" s="58" t="s">
        <v>154</v>
      </c>
      <c r="G885" s="60" t="s">
        <v>454</v>
      </c>
      <c r="H885" s="57" t="s">
        <v>170</v>
      </c>
      <c r="I885" s="46"/>
    </row>
    <row r="886" spans="1:9" ht="12.75">
      <c r="A886" s="365">
        <v>1</v>
      </c>
      <c r="B886" s="365">
        <v>2</v>
      </c>
      <c r="C886" s="365">
        <v>3</v>
      </c>
      <c r="D886" s="60">
        <v>4</v>
      </c>
      <c r="E886" s="57">
        <v>5</v>
      </c>
      <c r="F886" s="57">
        <v>6</v>
      </c>
      <c r="G886" s="60">
        <v>7</v>
      </c>
      <c r="H886" s="290">
        <v>8</v>
      </c>
      <c r="I886" s="46"/>
    </row>
    <row r="887" spans="1:9" ht="12.75">
      <c r="A887" s="523">
        <v>926</v>
      </c>
      <c r="B887" s="523"/>
      <c r="C887" s="523"/>
      <c r="D887" s="524" t="s">
        <v>94</v>
      </c>
      <c r="E887" s="327">
        <f>E888+E889</f>
        <v>107380</v>
      </c>
      <c r="F887" s="327">
        <f>F888+F889</f>
        <v>107380</v>
      </c>
      <c r="G887" s="535">
        <f>G888+G889</f>
        <v>76649.51</v>
      </c>
      <c r="H887" s="325">
        <f>G887/F887*100</f>
        <v>71.3815514993481</v>
      </c>
      <c r="I887" s="46"/>
    </row>
    <row r="888" spans="1:9" ht="12.75">
      <c r="A888" s="536"/>
      <c r="B888" s="536"/>
      <c r="C888" s="536"/>
      <c r="D888" s="528" t="s">
        <v>179</v>
      </c>
      <c r="E888" s="537">
        <f>E86</f>
        <v>0</v>
      </c>
      <c r="F888" s="537">
        <f>F895</f>
        <v>0</v>
      </c>
      <c r="G888" s="538">
        <f>G895</f>
        <v>0</v>
      </c>
      <c r="H888" s="539">
        <v>0</v>
      </c>
      <c r="I888" s="46"/>
    </row>
    <row r="889" spans="1:9" ht="12.75">
      <c r="A889" s="536"/>
      <c r="B889" s="536"/>
      <c r="C889" s="536"/>
      <c r="D889" s="528" t="s">
        <v>269</v>
      </c>
      <c r="E889" s="537">
        <f>SUM(E890:E893)</f>
        <v>107380</v>
      </c>
      <c r="F889" s="537">
        <f>SUM(F890:F893)</f>
        <v>107380</v>
      </c>
      <c r="G889" s="538">
        <f>SUM(G890:G893)</f>
        <v>76649.51</v>
      </c>
      <c r="H889" s="539">
        <f>G889/F889*100</f>
        <v>71.3815514993481</v>
      </c>
      <c r="I889" s="46"/>
    </row>
    <row r="890" spans="1:9" ht="12.75">
      <c r="A890" s="536"/>
      <c r="B890" s="536"/>
      <c r="C890" s="536"/>
      <c r="D890" s="528" t="s">
        <v>200</v>
      </c>
      <c r="E890" s="537">
        <v>0</v>
      </c>
      <c r="F890" s="537">
        <f>F897</f>
        <v>0</v>
      </c>
      <c r="G890" s="538">
        <f>G897</f>
        <v>0</v>
      </c>
      <c r="H890" s="539">
        <v>0</v>
      </c>
      <c r="I890" s="46"/>
    </row>
    <row r="891" spans="1:9" ht="12.75">
      <c r="A891" s="536"/>
      <c r="B891" s="536"/>
      <c r="C891" s="536"/>
      <c r="D891" s="528" t="s">
        <v>201</v>
      </c>
      <c r="E891" s="537">
        <f aca="true" t="shared" si="50" ref="E891:G893">E898</f>
        <v>16380</v>
      </c>
      <c r="F891" s="537">
        <f t="shared" si="50"/>
        <v>16380</v>
      </c>
      <c r="G891" s="538">
        <f t="shared" si="50"/>
        <v>12910.17</v>
      </c>
      <c r="H891" s="539">
        <f>G891/F891*100</f>
        <v>78.81666666666666</v>
      </c>
      <c r="I891" s="46"/>
    </row>
    <row r="892" spans="1:9" ht="12.75">
      <c r="A892" s="536"/>
      <c r="B892" s="536"/>
      <c r="C892" s="536"/>
      <c r="D892" s="528" t="s">
        <v>202</v>
      </c>
      <c r="E892" s="537">
        <f t="shared" si="50"/>
        <v>0</v>
      </c>
      <c r="F892" s="537">
        <f t="shared" si="50"/>
        <v>0</v>
      </c>
      <c r="G892" s="538">
        <f t="shared" si="50"/>
        <v>0</v>
      </c>
      <c r="H892" s="539">
        <v>0</v>
      </c>
      <c r="I892" s="46"/>
    </row>
    <row r="893" spans="1:9" ht="12.75">
      <c r="A893" s="540"/>
      <c r="B893" s="540"/>
      <c r="C893" s="540"/>
      <c r="D893" s="528" t="s">
        <v>208</v>
      </c>
      <c r="E893" s="537">
        <f t="shared" si="50"/>
        <v>91000</v>
      </c>
      <c r="F893" s="537">
        <f t="shared" si="50"/>
        <v>91000</v>
      </c>
      <c r="G893" s="538">
        <f t="shared" si="50"/>
        <v>63739.34</v>
      </c>
      <c r="H893" s="539">
        <f>G893/F893*100</f>
        <v>70.04323076923077</v>
      </c>
      <c r="I893" s="46"/>
    </row>
    <row r="894" spans="1:9" ht="12.75">
      <c r="A894" s="169"/>
      <c r="B894" s="168">
        <v>92695</v>
      </c>
      <c r="C894" s="81"/>
      <c r="D894" s="81" t="s">
        <v>70</v>
      </c>
      <c r="E894" s="392">
        <f>E898+E900</f>
        <v>107380</v>
      </c>
      <c r="F894" s="392">
        <f>F895+F896+F897</f>
        <v>107380</v>
      </c>
      <c r="G894" s="393">
        <f>G895+G896</f>
        <v>76649.51</v>
      </c>
      <c r="H894" s="341">
        <f>G894/F894*100</f>
        <v>71.3815514993481</v>
      </c>
      <c r="I894" s="46"/>
    </row>
    <row r="895" spans="1:9" ht="12.75">
      <c r="A895" s="169"/>
      <c r="B895" s="168"/>
      <c r="C895" s="81"/>
      <c r="D895" s="342" t="s">
        <v>179</v>
      </c>
      <c r="E895" s="435">
        <v>0</v>
      </c>
      <c r="F895" s="435">
        <v>0</v>
      </c>
      <c r="G895" s="460">
        <v>0</v>
      </c>
      <c r="H895" s="345">
        <v>0</v>
      </c>
      <c r="I895" s="46"/>
    </row>
    <row r="896" spans="1:9" ht="12.75">
      <c r="A896" s="169"/>
      <c r="B896" s="168"/>
      <c r="C896" s="81"/>
      <c r="D896" s="150" t="s">
        <v>245</v>
      </c>
      <c r="E896" s="392">
        <f>SUM(E898:E900)</f>
        <v>107380</v>
      </c>
      <c r="F896" s="392">
        <f>SUM(F898:F900)+F897</f>
        <v>107380</v>
      </c>
      <c r="G896" s="393">
        <f>SUM(G898:G900)+G897</f>
        <v>76649.51</v>
      </c>
      <c r="H896" s="341">
        <f>G896/F896*100</f>
        <v>71.3815514993481</v>
      </c>
      <c r="I896" s="46"/>
    </row>
    <row r="897" spans="1:9" ht="12.75">
      <c r="A897" s="169"/>
      <c r="B897" s="168"/>
      <c r="C897" s="81"/>
      <c r="D897" s="73" t="s">
        <v>200</v>
      </c>
      <c r="E897" s="408">
        <v>0</v>
      </c>
      <c r="F897" s="408">
        <v>0</v>
      </c>
      <c r="G897" s="428">
        <v>0</v>
      </c>
      <c r="H897" s="350">
        <v>0</v>
      </c>
      <c r="I897" s="46"/>
    </row>
    <row r="898" spans="1:9" ht="12.75">
      <c r="A898" s="169"/>
      <c r="B898" s="416"/>
      <c r="C898" s="171"/>
      <c r="D898" s="73" t="s">
        <v>201</v>
      </c>
      <c r="E898" s="408">
        <v>16380</v>
      </c>
      <c r="F898" s="408">
        <v>16380</v>
      </c>
      <c r="G898" s="428">
        <v>12910.17</v>
      </c>
      <c r="H898" s="266">
        <f>G898/F898*100</f>
        <v>78.81666666666666</v>
      </c>
      <c r="I898" s="46"/>
    </row>
    <row r="899" spans="1:9" ht="12.75">
      <c r="A899" s="169"/>
      <c r="B899" s="416"/>
      <c r="C899" s="171"/>
      <c r="D899" s="73" t="s">
        <v>202</v>
      </c>
      <c r="E899" s="408">
        <v>0</v>
      </c>
      <c r="F899" s="408">
        <v>0</v>
      </c>
      <c r="G899" s="428">
        <v>0</v>
      </c>
      <c r="H899" s="266">
        <v>0</v>
      </c>
      <c r="I899" s="46"/>
    </row>
    <row r="900" spans="1:9" ht="12.75">
      <c r="A900" s="415"/>
      <c r="B900" s="416"/>
      <c r="C900" s="171"/>
      <c r="D900" s="73" t="s">
        <v>208</v>
      </c>
      <c r="E900" s="408">
        <v>91000</v>
      </c>
      <c r="F900" s="408">
        <v>91000</v>
      </c>
      <c r="G900" s="428">
        <v>63739.34</v>
      </c>
      <c r="H900" s="266">
        <f>G900/F900*100</f>
        <v>70.04323076923077</v>
      </c>
      <c r="I900" s="46"/>
    </row>
    <row r="901" spans="1:9" ht="12.75">
      <c r="A901" s="549"/>
      <c r="B901" s="523"/>
      <c r="C901" s="524"/>
      <c r="D901" s="521" t="s">
        <v>262</v>
      </c>
      <c r="E901" s="327">
        <f>E902+E903</f>
        <v>67769724</v>
      </c>
      <c r="F901" s="327">
        <f>F902+F903</f>
        <v>67902465</v>
      </c>
      <c r="G901" s="613">
        <f>G902+G903</f>
        <v>32190033.030000005</v>
      </c>
      <c r="H901" s="325">
        <f>G901/F901*100</f>
        <v>47.40628050837331</v>
      </c>
      <c r="I901" s="46"/>
    </row>
    <row r="902" spans="1:9" ht="12.75">
      <c r="A902" s="525"/>
      <c r="B902" s="526"/>
      <c r="C902" s="527"/>
      <c r="D902" s="528" t="s">
        <v>179</v>
      </c>
      <c r="E902" s="529">
        <f>E40+E69+E82+E196+E429+E510+E636+E888+E844+E258+E10+E22+E109+E573+E782+E868</f>
        <v>10633043</v>
      </c>
      <c r="F902" s="529">
        <f>F40+F10+F22+F868+F69+F82+F196+F258+F429+F510+F636+F844+F888+F573+F782+F109</f>
        <v>9757644</v>
      </c>
      <c r="G902" s="530">
        <f>G40+G69+G82+G196+G258+G429+G510+G636+G888+G573+G844+G109+G782+G868</f>
        <v>2611125</v>
      </c>
      <c r="H902" s="530">
        <f>G902/F902*100</f>
        <v>26.759789555757518</v>
      </c>
      <c r="I902" s="46"/>
    </row>
    <row r="903" spans="1:10" ht="12.75">
      <c r="A903" s="525"/>
      <c r="B903" s="526"/>
      <c r="C903" s="527"/>
      <c r="D903" s="524" t="s">
        <v>269</v>
      </c>
      <c r="E903" s="327">
        <f>E904+E905+E906+E907+E908+E909+E910</f>
        <v>57136681</v>
      </c>
      <c r="F903" s="327">
        <f>SUM(F904:F910)</f>
        <v>58144821</v>
      </c>
      <c r="G903" s="331">
        <f>SUM(G904:G910)</f>
        <v>29578908.030000005</v>
      </c>
      <c r="H903" s="313">
        <f>G903/F903*100</f>
        <v>50.87109655045633</v>
      </c>
      <c r="I903" s="51"/>
      <c r="J903" s="44"/>
    </row>
    <row r="904" spans="1:10" ht="12.75">
      <c r="A904" s="525"/>
      <c r="B904" s="526"/>
      <c r="C904" s="527"/>
      <c r="D904" s="524" t="s">
        <v>200</v>
      </c>
      <c r="E904" s="327">
        <f>E12+E24+E42+E71+E84+E198+E260+E431+E512+E575+E638+E846+E870+E890+E111+E784</f>
        <v>34644094</v>
      </c>
      <c r="F904" s="327">
        <f>F12+F24+F42+F71+F84+F198+F260+F431+F512+F575+F638+F846+F870+F890+F784+F111</f>
        <v>35278883</v>
      </c>
      <c r="G904" s="331">
        <f>G12+G24+G42+G71+G84+G198+G260+G431+G512+G575+G638+G846+G870+G890+G784+G111</f>
        <v>18906461.96</v>
      </c>
      <c r="H904" s="313">
        <f aca="true" t="shared" si="51" ref="H904:H910">G904/F904*100</f>
        <v>53.59144154308968</v>
      </c>
      <c r="I904" s="46"/>
      <c r="J904" s="8"/>
    </row>
    <row r="905" spans="1:9" ht="12.75">
      <c r="A905" s="525"/>
      <c r="B905" s="526"/>
      <c r="C905" s="527"/>
      <c r="D905" s="524" t="s">
        <v>201</v>
      </c>
      <c r="E905" s="327">
        <f>E13+E25+E43+E72+E85+E199+E261+E432+E513+E576+E639+E847+E871+E891+E240+E785+E233+E112</f>
        <v>13515078</v>
      </c>
      <c r="F905" s="327">
        <f>F13+F25+F43+F72+F85+F199+F261+F432+F513+F576+F639+F847+F871+F891+F240+F233+F785+F112</f>
        <v>13996669</v>
      </c>
      <c r="G905" s="313">
        <f>G13+G25+G43+G72+G85+G199+G240+G261+G432+G513+G576+G639+G847+G871+G891+G233+G785+G112</f>
        <v>6447784.3100000005</v>
      </c>
      <c r="H905" s="313">
        <f t="shared" si="51"/>
        <v>46.0665627657552</v>
      </c>
      <c r="I905" s="46"/>
    </row>
    <row r="906" spans="1:10" ht="12.75">
      <c r="A906" s="525"/>
      <c r="B906" s="526"/>
      <c r="C906" s="527"/>
      <c r="D906" s="524" t="s">
        <v>202</v>
      </c>
      <c r="E906" s="327">
        <f>E26+E44+E73+E86+E200+E262+E433+E514+E577+E640+E848+E872+E892+E786+E14+E113</f>
        <v>3302600</v>
      </c>
      <c r="F906" s="327">
        <f>F14+F26+F44+F73+F86+F200+F262+F433+F514+F577+F640+F848+F872+F892+F786+F113</f>
        <v>3298478</v>
      </c>
      <c r="G906" s="313">
        <f>G14+G26+G44+G73+G86+G200+G262+G433+G514+G577+G640+G848+G872+G892+G113+G786</f>
        <v>1653300.51</v>
      </c>
      <c r="H906" s="313">
        <f t="shared" si="51"/>
        <v>50.12313285096944</v>
      </c>
      <c r="I906" s="46"/>
      <c r="J906" s="8"/>
    </row>
    <row r="907" spans="1:9" ht="12.75">
      <c r="A907" s="525"/>
      <c r="B907" s="526"/>
      <c r="C907" s="527"/>
      <c r="D907" s="524" t="s">
        <v>208</v>
      </c>
      <c r="E907" s="327">
        <f>E45+E74+E87+E201+E263+E434+E515+E578+E641+E849+E873+E893+E787</f>
        <v>4603268</v>
      </c>
      <c r="F907" s="327">
        <f>F45+F74+F87+F201+F263+F434+F515+F578+F641+F849+F873+F893+F787+F114</f>
        <v>4866273</v>
      </c>
      <c r="G907" s="313">
        <f>G45+G74+G87+G201+G263+G434+G515+G578+G641+G849+G873+G893+G787+G114</f>
        <v>2474303.3899999997</v>
      </c>
      <c r="H907" s="313">
        <f t="shared" si="51"/>
        <v>50.84596343032953</v>
      </c>
      <c r="I907" s="46"/>
    </row>
    <row r="908" spans="1:9" ht="12.75">
      <c r="A908" s="525"/>
      <c r="B908" s="526"/>
      <c r="C908" s="527"/>
      <c r="D908" s="524" t="s">
        <v>203</v>
      </c>
      <c r="E908" s="327">
        <f>E88+E436+E579+E850+E115</f>
        <v>621641</v>
      </c>
      <c r="F908" s="327">
        <f>F579+F850+F88+F436+F115</f>
        <v>254518</v>
      </c>
      <c r="G908" s="313">
        <f>G579+G850+G88+G436</f>
        <v>0</v>
      </c>
      <c r="H908" s="313">
        <f t="shared" si="51"/>
        <v>0</v>
      </c>
      <c r="I908" s="46"/>
    </row>
    <row r="909" spans="1:9" ht="12.75">
      <c r="A909" s="525"/>
      <c r="B909" s="526"/>
      <c r="C909" s="527"/>
      <c r="D909" s="532" t="s">
        <v>246</v>
      </c>
      <c r="E909" s="327">
        <f>E239</f>
        <v>0</v>
      </c>
      <c r="F909" s="327">
        <v>0</v>
      </c>
      <c r="G909" s="313">
        <v>0</v>
      </c>
      <c r="H909" s="313">
        <v>0</v>
      </c>
      <c r="I909" s="46"/>
    </row>
    <row r="910" spans="1:9" ht="12.75">
      <c r="A910" s="533"/>
      <c r="B910" s="534"/>
      <c r="C910" s="527"/>
      <c r="D910" s="524" t="s">
        <v>247</v>
      </c>
      <c r="E910" s="327">
        <f>E237</f>
        <v>450000</v>
      </c>
      <c r="F910" s="327">
        <v>450000</v>
      </c>
      <c r="G910" s="313">
        <f>G237</f>
        <v>97057.86</v>
      </c>
      <c r="H910" s="313">
        <f t="shared" si="51"/>
        <v>21.568413333333332</v>
      </c>
      <c r="I910" s="46"/>
    </row>
    <row r="911" spans="1:9" ht="12.75">
      <c r="A911" s="47"/>
      <c r="B911" s="47"/>
      <c r="C911" s="47"/>
      <c r="D911" s="461"/>
      <c r="E911" s="459"/>
      <c r="F911" s="459"/>
      <c r="G911" s="462"/>
      <c r="H911" s="48"/>
      <c r="I911" s="46"/>
    </row>
    <row r="912" spans="1:9" ht="12.75">
      <c r="A912" s="47"/>
      <c r="B912" s="47"/>
      <c r="C912" s="461"/>
      <c r="D912" s="455"/>
      <c r="E912" s="459"/>
      <c r="F912" s="459"/>
      <c r="G912" s="462"/>
      <c r="H912" s="110"/>
      <c r="I912" s="46"/>
    </row>
    <row r="913" spans="1:9" ht="12.75">
      <c r="A913" s="47"/>
      <c r="B913" s="47"/>
      <c r="C913" s="461"/>
      <c r="D913" s="458"/>
      <c r="E913" s="459"/>
      <c r="F913" s="459"/>
      <c r="G913" s="462"/>
      <c r="H913" s="110"/>
      <c r="I913" s="46"/>
    </row>
    <row r="914" spans="1:9" ht="12.75">
      <c r="A914" s="47"/>
      <c r="B914" s="47"/>
      <c r="C914" s="461"/>
      <c r="D914" s="455"/>
      <c r="E914" s="459"/>
      <c r="F914" s="459"/>
      <c r="G914" s="462"/>
      <c r="H914" s="110"/>
      <c r="I914" s="46"/>
    </row>
    <row r="915" spans="1:9" ht="12.75">
      <c r="A915" s="47"/>
      <c r="B915" s="47"/>
      <c r="C915" s="461"/>
      <c r="D915" s="455"/>
      <c r="E915" s="459"/>
      <c r="F915" s="459"/>
      <c r="G915" s="462"/>
      <c r="H915" s="110"/>
      <c r="I915" s="46"/>
    </row>
    <row r="916" spans="1:9" ht="12.75">
      <c r="A916" s="47"/>
      <c r="B916" s="47"/>
      <c r="C916" s="461"/>
      <c r="D916" s="455"/>
      <c r="E916" s="459"/>
      <c r="F916" s="459"/>
      <c r="G916" s="462"/>
      <c r="H916" s="110"/>
      <c r="I916" s="46"/>
    </row>
    <row r="917" spans="1:9" ht="12.75">
      <c r="A917" s="47"/>
      <c r="B917" s="47"/>
      <c r="C917" s="461"/>
      <c r="D917" s="455"/>
      <c r="E917" s="459"/>
      <c r="F917" s="459"/>
      <c r="G917" s="462"/>
      <c r="H917" s="110"/>
      <c r="I917" s="46"/>
    </row>
    <row r="918" spans="1:9" ht="12.75">
      <c r="A918" s="47"/>
      <c r="B918" s="47"/>
      <c r="C918" s="461"/>
      <c r="D918" s="455"/>
      <c r="E918" s="459"/>
      <c r="F918" s="459"/>
      <c r="G918" s="462"/>
      <c r="H918" s="110"/>
      <c r="I918" s="46"/>
    </row>
    <row r="919" spans="1:9" ht="12.75">
      <c r="A919" s="47"/>
      <c r="B919" s="47"/>
      <c r="C919" s="461"/>
      <c r="D919" s="455"/>
      <c r="E919" s="459"/>
      <c r="F919" s="459"/>
      <c r="G919" s="462"/>
      <c r="H919" s="110"/>
      <c r="I919" s="46"/>
    </row>
    <row r="920" spans="1:9" ht="12.75">
      <c r="A920" s="47"/>
      <c r="B920" s="47"/>
      <c r="C920" s="461"/>
      <c r="D920" s="455"/>
      <c r="E920" s="459"/>
      <c r="F920" s="459"/>
      <c r="G920" s="462"/>
      <c r="H920" s="110"/>
      <c r="I920" s="46"/>
    </row>
    <row r="921" spans="1:9" ht="12.75">
      <c r="A921" s="47"/>
      <c r="B921" s="47"/>
      <c r="C921" s="461"/>
      <c r="D921" s="455"/>
      <c r="E921" s="459"/>
      <c r="F921" s="459"/>
      <c r="G921" s="462"/>
      <c r="H921" s="110"/>
      <c r="I921" s="46"/>
    </row>
    <row r="922" spans="1:9" ht="12.75">
      <c r="A922" s="47"/>
      <c r="B922" s="47"/>
      <c r="C922" s="461"/>
      <c r="D922" s="461"/>
      <c r="E922" s="459"/>
      <c r="F922" s="459"/>
      <c r="G922" s="462"/>
      <c r="H922" s="110"/>
      <c r="I922" s="46"/>
    </row>
    <row r="923" spans="1:9" ht="12.75">
      <c r="A923" s="47"/>
      <c r="B923" s="47"/>
      <c r="C923" s="461"/>
      <c r="D923" s="461"/>
      <c r="E923" s="459"/>
      <c r="F923" s="459"/>
      <c r="G923" s="462"/>
      <c r="H923" s="110"/>
      <c r="I923" s="46"/>
    </row>
    <row r="924" spans="1:9" ht="12.75">
      <c r="A924" s="47"/>
      <c r="B924" s="47"/>
      <c r="C924" s="108"/>
      <c r="D924" s="461"/>
      <c r="E924" s="459"/>
      <c r="F924" s="459"/>
      <c r="G924" s="462"/>
      <c r="H924" s="110"/>
      <c r="I924" s="46"/>
    </row>
    <row r="925" spans="1:9" ht="12.75">
      <c r="A925" s="47"/>
      <c r="B925" s="47"/>
      <c r="C925" s="47"/>
      <c r="D925" s="461"/>
      <c r="E925" s="459"/>
      <c r="F925" s="459"/>
      <c r="G925" s="462"/>
      <c r="H925" s="48"/>
      <c r="I925" s="46"/>
    </row>
    <row r="926" spans="1:9" ht="12.75">
      <c r="A926" s="47"/>
      <c r="B926" s="47"/>
      <c r="C926" s="47"/>
      <c r="D926" s="461"/>
      <c r="E926" s="459"/>
      <c r="F926" s="459"/>
      <c r="G926" s="462"/>
      <c r="H926" s="48"/>
      <c r="I926" s="46"/>
    </row>
    <row r="927" spans="1:9" ht="12.75">
      <c r="A927" s="47"/>
      <c r="B927" s="47"/>
      <c r="C927" s="47"/>
      <c r="D927" s="461"/>
      <c r="E927" s="459"/>
      <c r="F927" s="459"/>
      <c r="G927" s="462"/>
      <c r="H927" s="48"/>
      <c r="I927" s="46"/>
    </row>
    <row r="928" spans="1:9" ht="12.75">
      <c r="A928" s="47"/>
      <c r="B928" s="47"/>
      <c r="C928" s="47"/>
      <c r="D928" s="461"/>
      <c r="E928" s="459"/>
      <c r="F928" s="459"/>
      <c r="G928" s="462"/>
      <c r="H928" s="48"/>
      <c r="I928" s="46"/>
    </row>
    <row r="929" spans="1:9" ht="12.75">
      <c r="A929" s="47"/>
      <c r="B929" s="47"/>
      <c r="C929" s="47"/>
      <c r="D929" s="461"/>
      <c r="E929" s="459"/>
      <c r="F929" s="459"/>
      <c r="G929" s="462"/>
      <c r="H929" s="48"/>
      <c r="I929" s="46"/>
    </row>
    <row r="930" spans="1:9" ht="12.75">
      <c r="A930" s="47"/>
      <c r="B930" s="47"/>
      <c r="C930" s="47"/>
      <c r="D930" s="461"/>
      <c r="E930" s="459"/>
      <c r="F930" s="459"/>
      <c r="G930" s="462"/>
      <c r="H930" s="48"/>
      <c r="I930" s="46"/>
    </row>
    <row r="931" spans="1:9" ht="12.75">
      <c r="A931" s="47"/>
      <c r="B931" s="47"/>
      <c r="C931" s="47"/>
      <c r="D931" s="461"/>
      <c r="E931" s="459"/>
      <c r="F931" s="459"/>
      <c r="G931" s="462"/>
      <c r="H931" s="48"/>
      <c r="I931" s="46"/>
    </row>
    <row r="932" spans="1:9" ht="12.75">
      <c r="A932" s="47"/>
      <c r="B932" s="47"/>
      <c r="C932" s="47"/>
      <c r="D932" s="461"/>
      <c r="E932" s="459"/>
      <c r="F932" s="459"/>
      <c r="G932" s="462"/>
      <c r="H932" s="48"/>
      <c r="I932" s="46"/>
    </row>
    <row r="933" spans="1:9" ht="12.75">
      <c r="A933" s="47"/>
      <c r="B933" s="47"/>
      <c r="C933" s="47"/>
      <c r="D933" s="461"/>
      <c r="E933" s="459"/>
      <c r="F933" s="459"/>
      <c r="G933" s="462"/>
      <c r="H933" s="48"/>
      <c r="I933" s="46"/>
    </row>
    <row r="934" spans="1:9" ht="12.75">
      <c r="A934" s="47"/>
      <c r="B934" s="47"/>
      <c r="C934" s="47"/>
      <c r="D934" s="461"/>
      <c r="E934" s="459"/>
      <c r="F934" s="459"/>
      <c r="G934" s="462"/>
      <c r="H934" s="48"/>
      <c r="I934" s="46"/>
    </row>
    <row r="935" spans="1:9" ht="12.75">
      <c r="A935" s="47"/>
      <c r="B935" s="47"/>
      <c r="C935" s="47"/>
      <c r="D935" s="461"/>
      <c r="E935" s="459"/>
      <c r="F935" s="459"/>
      <c r="G935" s="462"/>
      <c r="H935" s="48"/>
      <c r="I935" s="46"/>
    </row>
    <row r="936" spans="1:9" ht="12.75">
      <c r="A936" s="47"/>
      <c r="B936" s="47"/>
      <c r="C936" s="47"/>
      <c r="D936" s="461"/>
      <c r="E936" s="459"/>
      <c r="F936" s="459"/>
      <c r="G936" s="462"/>
      <c r="H936" s="48"/>
      <c r="I936" s="46"/>
    </row>
    <row r="937" spans="1:9" ht="12.75">
      <c r="A937" s="47"/>
      <c r="B937" s="47"/>
      <c r="C937" s="47"/>
      <c r="D937" s="461"/>
      <c r="E937" s="459"/>
      <c r="F937" s="459"/>
      <c r="G937" s="462"/>
      <c r="H937" s="48"/>
      <c r="I937" s="46"/>
    </row>
    <row r="938" spans="1:9" ht="12.75">
      <c r="A938" s="47"/>
      <c r="B938" s="47"/>
      <c r="C938" s="47"/>
      <c r="D938" s="461"/>
      <c r="E938" s="459"/>
      <c r="F938" s="459"/>
      <c r="G938" s="462"/>
      <c r="H938" s="48"/>
      <c r="I938" s="46"/>
    </row>
    <row r="939" spans="1:9" ht="12.75">
      <c r="A939" s="47"/>
      <c r="B939" s="47"/>
      <c r="C939" s="47"/>
      <c r="D939" s="461"/>
      <c r="E939" s="459"/>
      <c r="F939" s="459"/>
      <c r="G939" s="462"/>
      <c r="H939" s="48"/>
      <c r="I939" s="46"/>
    </row>
    <row r="940" spans="1:9" ht="12.75">
      <c r="A940" s="47"/>
      <c r="B940" s="47"/>
      <c r="C940" s="47"/>
      <c r="D940" s="461"/>
      <c r="E940" s="459"/>
      <c r="F940" s="459"/>
      <c r="G940" s="462"/>
      <c r="H940" s="48"/>
      <c r="I940" s="46"/>
    </row>
    <row r="941" spans="1:9" ht="12.75">
      <c r="A941" s="47"/>
      <c r="B941" s="47"/>
      <c r="C941" s="47"/>
      <c r="D941" s="461"/>
      <c r="E941" s="459"/>
      <c r="F941" s="459"/>
      <c r="G941" s="462"/>
      <c r="H941" s="48"/>
      <c r="I941" s="46"/>
    </row>
    <row r="942" spans="1:9" ht="12.75">
      <c r="A942" s="47"/>
      <c r="B942" s="47"/>
      <c r="C942" s="47"/>
      <c r="D942" s="461"/>
      <c r="E942" s="459"/>
      <c r="F942" s="459"/>
      <c r="G942" s="462"/>
      <c r="H942" s="48"/>
      <c r="I942" s="46"/>
    </row>
    <row r="943" spans="1:9" ht="12.75">
      <c r="A943" s="47"/>
      <c r="B943" s="47"/>
      <c r="C943" s="47"/>
      <c r="D943" s="461"/>
      <c r="E943" s="459"/>
      <c r="F943" s="459"/>
      <c r="G943" s="462"/>
      <c r="H943" s="48"/>
      <c r="I943" s="46"/>
    </row>
    <row r="944" spans="1:9" ht="12.75">
      <c r="A944" s="47"/>
      <c r="B944" s="47"/>
      <c r="C944" s="47"/>
      <c r="D944" s="461"/>
      <c r="E944" s="459"/>
      <c r="F944" s="459"/>
      <c r="G944" s="462"/>
      <c r="H944" s="48"/>
      <c r="I944" s="46"/>
    </row>
    <row r="945" spans="1:9" ht="12.75">
      <c r="A945" s="47"/>
      <c r="B945" s="47"/>
      <c r="C945" s="47"/>
      <c r="D945" s="461"/>
      <c r="E945" s="459" t="s">
        <v>511</v>
      </c>
      <c r="F945" s="459"/>
      <c r="G945" s="462"/>
      <c r="H945" s="48"/>
      <c r="I945" s="46"/>
    </row>
    <row r="946" spans="1:9" ht="12.75">
      <c r="A946" s="47"/>
      <c r="B946" s="47"/>
      <c r="C946" s="47"/>
      <c r="D946" s="461"/>
      <c r="E946" s="459"/>
      <c r="F946" s="459"/>
      <c r="G946" s="462"/>
      <c r="H946" s="48"/>
      <c r="I946" s="46"/>
    </row>
    <row r="947" spans="1:9" ht="15.75">
      <c r="A947" s="242"/>
      <c r="B947" s="242"/>
      <c r="C947" s="242"/>
      <c r="D947" s="242"/>
      <c r="E947" s="47" t="s">
        <v>95</v>
      </c>
      <c r="F947" s="47"/>
      <c r="G947" s="48"/>
      <c r="H947" s="48"/>
      <c r="I947" s="46"/>
    </row>
    <row r="948" spans="1:9" ht="15.75">
      <c r="A948" s="242"/>
      <c r="B948" s="242"/>
      <c r="C948" s="242"/>
      <c r="D948" s="242"/>
      <c r="E948" s="47" t="s">
        <v>121</v>
      </c>
      <c r="F948" s="47"/>
      <c r="G948" s="48"/>
      <c r="H948" s="48"/>
      <c r="I948" s="46"/>
    </row>
    <row r="949" spans="1:9" ht="15.75">
      <c r="A949" s="242"/>
      <c r="B949" s="242"/>
      <c r="C949" s="242"/>
      <c r="D949" s="242"/>
      <c r="E949" s="47" t="s">
        <v>407</v>
      </c>
      <c r="F949" s="47"/>
      <c r="G949" s="48"/>
      <c r="H949" s="48"/>
      <c r="I949" s="46"/>
    </row>
    <row r="950" spans="1:9" ht="12.75">
      <c r="A950" s="280" t="s">
        <v>261</v>
      </c>
      <c r="B950" s="280"/>
      <c r="C950" s="465"/>
      <c r="D950" s="280"/>
      <c r="E950" s="280"/>
      <c r="F950" s="106"/>
      <c r="G950" s="303" t="s">
        <v>260</v>
      </c>
      <c r="H950" s="243"/>
      <c r="I950" s="46"/>
    </row>
    <row r="951" spans="1:9" ht="12.75">
      <c r="A951" s="55" t="s">
        <v>0</v>
      </c>
      <c r="B951" s="52" t="s">
        <v>1</v>
      </c>
      <c r="C951" s="335" t="s">
        <v>2</v>
      </c>
      <c r="D951" s="53" t="s">
        <v>3</v>
      </c>
      <c r="E951" s="54" t="s">
        <v>151</v>
      </c>
      <c r="F951" s="53" t="s">
        <v>153</v>
      </c>
      <c r="G951" s="55" t="s">
        <v>155</v>
      </c>
      <c r="H951" s="289" t="s">
        <v>58</v>
      </c>
      <c r="I951" s="46"/>
    </row>
    <row r="952" spans="1:9" ht="12.75">
      <c r="A952" s="60"/>
      <c r="B952" s="57"/>
      <c r="C952" s="337"/>
      <c r="D952" s="58"/>
      <c r="E952" s="57" t="s">
        <v>152</v>
      </c>
      <c r="F952" s="58" t="s">
        <v>154</v>
      </c>
      <c r="G952" s="60" t="s">
        <v>454</v>
      </c>
      <c r="H952" s="57" t="s">
        <v>170</v>
      </c>
      <c r="I952" s="46"/>
    </row>
    <row r="953" spans="1:9" ht="12.75">
      <c r="A953" s="61">
        <v>1</v>
      </c>
      <c r="B953" s="61">
        <v>2</v>
      </c>
      <c r="C953" s="61">
        <v>3</v>
      </c>
      <c r="D953" s="60">
        <v>4</v>
      </c>
      <c r="E953" s="57">
        <v>5</v>
      </c>
      <c r="F953" s="57">
        <v>6</v>
      </c>
      <c r="G953" s="60">
        <v>7</v>
      </c>
      <c r="H953" s="290">
        <v>8</v>
      </c>
      <c r="I953" s="46"/>
    </row>
    <row r="954" spans="1:9" ht="12.75">
      <c r="A954" s="541" t="s">
        <v>4</v>
      </c>
      <c r="B954" s="541"/>
      <c r="C954" s="523"/>
      <c r="D954" s="524" t="s">
        <v>5</v>
      </c>
      <c r="E954" s="542">
        <f>E955+E956</f>
        <v>4000</v>
      </c>
      <c r="F954" s="542">
        <f>F955+F956</f>
        <v>4000</v>
      </c>
      <c r="G954" s="543">
        <f>G955+G956</f>
        <v>0</v>
      </c>
      <c r="H954" s="325">
        <f>G954/F954*100</f>
        <v>0</v>
      </c>
      <c r="I954" s="46"/>
    </row>
    <row r="955" spans="1:9" ht="12.75">
      <c r="A955" s="544"/>
      <c r="B955" s="544"/>
      <c r="C955" s="536"/>
      <c r="D955" s="528" t="s">
        <v>179</v>
      </c>
      <c r="E955" s="537">
        <v>0</v>
      </c>
      <c r="F955" s="537">
        <v>0</v>
      </c>
      <c r="G955" s="545">
        <v>0</v>
      </c>
      <c r="H955" s="539">
        <v>0</v>
      </c>
      <c r="I955" s="46"/>
    </row>
    <row r="956" spans="1:9" ht="12.75">
      <c r="A956" s="544"/>
      <c r="B956" s="544"/>
      <c r="C956" s="536"/>
      <c r="D956" s="528" t="s">
        <v>269</v>
      </c>
      <c r="E956" s="537">
        <f>SUM(E957:E959)</f>
        <v>4000</v>
      </c>
      <c r="F956" s="537">
        <f>SUM(F957:F959)</f>
        <v>4000</v>
      </c>
      <c r="G956" s="545">
        <f>SUM(G957:G959)</f>
        <v>0</v>
      </c>
      <c r="H956" s="539">
        <f>G956/F956*100</f>
        <v>0</v>
      </c>
      <c r="I956" s="46"/>
    </row>
    <row r="957" spans="1:9" ht="12.75">
      <c r="A957" s="544"/>
      <c r="B957" s="544"/>
      <c r="C957" s="536"/>
      <c r="D957" s="528" t="s">
        <v>200</v>
      </c>
      <c r="E957" s="542">
        <v>0</v>
      </c>
      <c r="F957" s="542">
        <v>0</v>
      </c>
      <c r="G957" s="543">
        <v>0</v>
      </c>
      <c r="H957" s="325">
        <v>0</v>
      </c>
      <c r="I957" s="46"/>
    </row>
    <row r="958" spans="1:9" ht="12.75">
      <c r="A958" s="544"/>
      <c r="B958" s="544"/>
      <c r="C958" s="536"/>
      <c r="D958" s="528" t="s">
        <v>201</v>
      </c>
      <c r="E958" s="542">
        <f>E964</f>
        <v>4000</v>
      </c>
      <c r="F958" s="542">
        <f>F964</f>
        <v>4000</v>
      </c>
      <c r="G958" s="543">
        <v>0</v>
      </c>
      <c r="H958" s="325">
        <f>G958/F958*100</f>
        <v>0</v>
      </c>
      <c r="I958" s="46"/>
    </row>
    <row r="959" spans="1:9" ht="12.75">
      <c r="A959" s="546"/>
      <c r="B959" s="546"/>
      <c r="C959" s="540"/>
      <c r="D959" s="528" t="s">
        <v>202</v>
      </c>
      <c r="E959" s="542">
        <v>0</v>
      </c>
      <c r="F959" s="542">
        <v>0</v>
      </c>
      <c r="G959" s="543">
        <v>0</v>
      </c>
      <c r="H959" s="325">
        <v>0</v>
      </c>
      <c r="I959" s="46"/>
    </row>
    <row r="960" spans="1:9" ht="12.75">
      <c r="A960" s="169"/>
      <c r="B960" s="338" t="s">
        <v>6</v>
      </c>
      <c r="C960" s="67"/>
      <c r="D960" s="67" t="s">
        <v>61</v>
      </c>
      <c r="E960" s="339">
        <f>E961+E962</f>
        <v>4000</v>
      </c>
      <c r="F960" s="339">
        <f>F961+F962</f>
        <v>4000</v>
      </c>
      <c r="G960" s="340">
        <v>0</v>
      </c>
      <c r="H960" s="341">
        <f>G960/F960*100</f>
        <v>0</v>
      </c>
      <c r="I960" s="46"/>
    </row>
    <row r="961" spans="1:9" ht="12.75">
      <c r="A961" s="169"/>
      <c r="B961" s="338"/>
      <c r="C961" s="67"/>
      <c r="D961" s="342" t="s">
        <v>179</v>
      </c>
      <c r="E961" s="343">
        <v>0</v>
      </c>
      <c r="F961" s="343">
        <v>0</v>
      </c>
      <c r="G961" s="344">
        <v>0</v>
      </c>
      <c r="H961" s="345">
        <v>0</v>
      </c>
      <c r="I961" s="46"/>
    </row>
    <row r="962" spans="1:9" ht="12.75">
      <c r="A962" s="169"/>
      <c r="B962" s="338"/>
      <c r="C962" s="67"/>
      <c r="D962" s="346" t="s">
        <v>243</v>
      </c>
      <c r="E962" s="347">
        <f>SUM(E963:E965)</f>
        <v>4000</v>
      </c>
      <c r="F962" s="347">
        <f>SUM(F963:F965)</f>
        <v>4000</v>
      </c>
      <c r="G962" s="348">
        <f>SUM(G963:G965)</f>
        <v>0</v>
      </c>
      <c r="H962" s="345">
        <f>G962/F962*100</f>
        <v>0</v>
      </c>
      <c r="I962" s="46"/>
    </row>
    <row r="963" spans="1:9" ht="12.75">
      <c r="A963" s="169"/>
      <c r="B963" s="338"/>
      <c r="C963" s="67"/>
      <c r="D963" s="73" t="s">
        <v>200</v>
      </c>
      <c r="E963" s="284">
        <v>0</v>
      </c>
      <c r="F963" s="284">
        <v>0</v>
      </c>
      <c r="G963" s="349">
        <v>0</v>
      </c>
      <c r="H963" s="350">
        <v>0</v>
      </c>
      <c r="I963" s="46"/>
    </row>
    <row r="964" spans="1:9" ht="12.75">
      <c r="A964" s="169"/>
      <c r="B964" s="338"/>
      <c r="C964" s="67"/>
      <c r="D964" s="73" t="s">
        <v>201</v>
      </c>
      <c r="E964" s="284">
        <v>4000</v>
      </c>
      <c r="F964" s="284">
        <v>4000</v>
      </c>
      <c r="G964" s="349">
        <v>0</v>
      </c>
      <c r="H964" s="350">
        <f>G964/F964*100</f>
        <v>0</v>
      </c>
      <c r="I964" s="46"/>
    </row>
    <row r="965" spans="1:9" ht="12.75">
      <c r="A965" s="165"/>
      <c r="B965" s="351"/>
      <c r="C965" s="73"/>
      <c r="D965" s="73" t="s">
        <v>202</v>
      </c>
      <c r="E965" s="284">
        <v>0</v>
      </c>
      <c r="F965" s="284">
        <v>0</v>
      </c>
      <c r="G965" s="349">
        <v>0</v>
      </c>
      <c r="H965" s="266">
        <v>0</v>
      </c>
      <c r="I965" s="46"/>
    </row>
    <row r="966" spans="1:9" ht="12.75">
      <c r="A966" s="523">
        <v>700</v>
      </c>
      <c r="B966" s="523"/>
      <c r="C966" s="523"/>
      <c r="D966" s="524" t="s">
        <v>12</v>
      </c>
      <c r="E966" s="327">
        <f>E967+E968</f>
        <v>125000</v>
      </c>
      <c r="F966" s="327">
        <f>F967+F968</f>
        <v>125000</v>
      </c>
      <c r="G966" s="547">
        <f>G967+G968</f>
        <v>60000</v>
      </c>
      <c r="H966" s="313">
        <f>G966/F966*100</f>
        <v>48</v>
      </c>
      <c r="I966" s="46"/>
    </row>
    <row r="967" spans="1:9" ht="12.75">
      <c r="A967" s="536"/>
      <c r="B967" s="536"/>
      <c r="C967" s="536"/>
      <c r="D967" s="528" t="s">
        <v>179</v>
      </c>
      <c r="E967" s="529">
        <f>E978</f>
        <v>0</v>
      </c>
      <c r="F967" s="529">
        <v>0</v>
      </c>
      <c r="G967" s="548">
        <v>0</v>
      </c>
      <c r="H967" s="530">
        <v>0</v>
      </c>
      <c r="I967" s="46"/>
    </row>
    <row r="968" spans="1:9" ht="12.75">
      <c r="A968" s="536"/>
      <c r="B968" s="536"/>
      <c r="C968" s="536"/>
      <c r="D968" s="528" t="s">
        <v>269</v>
      </c>
      <c r="E968" s="529">
        <f>SUM(E969:E972)</f>
        <v>125000</v>
      </c>
      <c r="F968" s="529">
        <f>SUM(F969:F972)</f>
        <v>125000</v>
      </c>
      <c r="G968" s="548">
        <f>SUM(G969:G972)</f>
        <v>60000</v>
      </c>
      <c r="H968" s="530">
        <f>G968/F968*100</f>
        <v>48</v>
      </c>
      <c r="I968" s="46"/>
    </row>
    <row r="969" spans="1:9" ht="12.75">
      <c r="A969" s="536"/>
      <c r="B969" s="536"/>
      <c r="C969" s="536"/>
      <c r="D969" s="528" t="s">
        <v>200</v>
      </c>
      <c r="E969" s="327">
        <f aca="true" t="shared" si="52" ref="E969:G970">E976</f>
        <v>107000</v>
      </c>
      <c r="F969" s="327">
        <f t="shared" si="52"/>
        <v>107000</v>
      </c>
      <c r="G969" s="547">
        <f t="shared" si="52"/>
        <v>53502</v>
      </c>
      <c r="H969" s="313">
        <f>G969/F969*100</f>
        <v>50.001869158878506</v>
      </c>
      <c r="I969" s="46"/>
    </row>
    <row r="970" spans="1:9" ht="12.75">
      <c r="A970" s="536"/>
      <c r="B970" s="536"/>
      <c r="C970" s="536"/>
      <c r="D970" s="528" t="s">
        <v>201</v>
      </c>
      <c r="E970" s="327">
        <f t="shared" si="52"/>
        <v>18000</v>
      </c>
      <c r="F970" s="327">
        <f t="shared" si="52"/>
        <v>18000</v>
      </c>
      <c r="G970" s="547">
        <f t="shared" si="52"/>
        <v>6498</v>
      </c>
      <c r="H970" s="313">
        <f>G970/F970*100</f>
        <v>36.1</v>
      </c>
      <c r="I970" s="46"/>
    </row>
    <row r="971" spans="1:9" ht="12.75">
      <c r="A971" s="536"/>
      <c r="B971" s="536"/>
      <c r="C971" s="536"/>
      <c r="D971" s="528" t="s">
        <v>202</v>
      </c>
      <c r="E971" s="327">
        <v>0</v>
      </c>
      <c r="F971" s="327">
        <v>0</v>
      </c>
      <c r="G971" s="547">
        <v>0</v>
      </c>
      <c r="H971" s="313">
        <v>0</v>
      </c>
      <c r="I971" s="46"/>
    </row>
    <row r="972" spans="1:9" ht="12.75">
      <c r="A972" s="540"/>
      <c r="B972" s="540"/>
      <c r="C972" s="540"/>
      <c r="D972" s="528" t="s">
        <v>208</v>
      </c>
      <c r="E972" s="327">
        <v>0</v>
      </c>
      <c r="F972" s="327">
        <v>0</v>
      </c>
      <c r="G972" s="547">
        <v>0</v>
      </c>
      <c r="H972" s="313">
        <v>0</v>
      </c>
      <c r="I972" s="46"/>
    </row>
    <row r="973" spans="1:9" ht="12.75">
      <c r="A973" s="361"/>
      <c r="B973" s="170">
        <v>70005</v>
      </c>
      <c r="C973" s="159"/>
      <c r="D973" s="67" t="s">
        <v>13</v>
      </c>
      <c r="E973" s="339">
        <f>E974+E975</f>
        <v>125000</v>
      </c>
      <c r="F973" s="339">
        <f>F974+F975</f>
        <v>125000</v>
      </c>
      <c r="G973" s="340">
        <f>G974+G975</f>
        <v>60000</v>
      </c>
      <c r="H973" s="71">
        <f>G973/F973*100</f>
        <v>48</v>
      </c>
      <c r="I973" s="46"/>
    </row>
    <row r="974" spans="1:9" ht="12.75">
      <c r="A974" s="361"/>
      <c r="B974" s="229"/>
      <c r="C974" s="115"/>
      <c r="D974" s="342" t="s">
        <v>179</v>
      </c>
      <c r="E974" s="347">
        <v>0</v>
      </c>
      <c r="F974" s="347">
        <v>0</v>
      </c>
      <c r="G974" s="348">
        <v>0</v>
      </c>
      <c r="H974" s="71">
        <v>0</v>
      </c>
      <c r="I974" s="46"/>
    </row>
    <row r="975" spans="1:9" ht="12.75">
      <c r="A975" s="361"/>
      <c r="B975" s="229"/>
      <c r="C975" s="115"/>
      <c r="D975" s="342" t="s">
        <v>245</v>
      </c>
      <c r="E975" s="347">
        <f>SUM(E976:E978)</f>
        <v>125000</v>
      </c>
      <c r="F975" s="347">
        <f>SUM(F976:F978)</f>
        <v>125000</v>
      </c>
      <c r="G975" s="348">
        <f>SUM(G976:G978)</f>
        <v>60000</v>
      </c>
      <c r="H975" s="77">
        <f>G975/F975*100</f>
        <v>48</v>
      </c>
      <c r="I975" s="46"/>
    </row>
    <row r="976" spans="1:9" ht="12.75">
      <c r="A976" s="361"/>
      <c r="B976" s="229"/>
      <c r="C976" s="115"/>
      <c r="D976" s="73" t="s">
        <v>200</v>
      </c>
      <c r="E976" s="284">
        <v>107000</v>
      </c>
      <c r="F976" s="284">
        <v>107000</v>
      </c>
      <c r="G976" s="349">
        <v>53502</v>
      </c>
      <c r="H976" s="80">
        <f>G976/F976*100</f>
        <v>50.001869158878506</v>
      </c>
      <c r="I976" s="46"/>
    </row>
    <row r="977" spans="1:9" ht="12.75">
      <c r="A977" s="361"/>
      <c r="B977" s="169"/>
      <c r="C977" s="366"/>
      <c r="D977" s="73" t="s">
        <v>201</v>
      </c>
      <c r="E977" s="284">
        <v>18000</v>
      </c>
      <c r="F977" s="284">
        <v>18000</v>
      </c>
      <c r="G977" s="349">
        <v>6498</v>
      </c>
      <c r="H977" s="80">
        <f>G977/F977*100</f>
        <v>36.1</v>
      </c>
      <c r="I977" s="46"/>
    </row>
    <row r="978" spans="1:9" ht="12.75">
      <c r="A978" s="172"/>
      <c r="B978" s="171"/>
      <c r="C978" s="116"/>
      <c r="D978" s="73" t="s">
        <v>202</v>
      </c>
      <c r="E978" s="367">
        <v>0</v>
      </c>
      <c r="F978" s="367">
        <v>0</v>
      </c>
      <c r="G978" s="368">
        <v>0</v>
      </c>
      <c r="H978" s="80">
        <v>0</v>
      </c>
      <c r="I978" s="46"/>
    </row>
    <row r="979" spans="1:9" ht="12.75">
      <c r="A979" s="522">
        <v>710</v>
      </c>
      <c r="B979" s="522"/>
      <c r="C979" s="523"/>
      <c r="D979" s="524" t="s">
        <v>14</v>
      </c>
      <c r="E979" s="327">
        <f>E980+E981</f>
        <v>536000</v>
      </c>
      <c r="F979" s="327">
        <f>F980+F981</f>
        <v>536000</v>
      </c>
      <c r="G979" s="547">
        <f>G980+G981</f>
        <v>194974.22</v>
      </c>
      <c r="H979" s="313">
        <f>G979/F979*100</f>
        <v>36.37578731343283</v>
      </c>
      <c r="I979" s="46"/>
    </row>
    <row r="980" spans="1:12" ht="12.75">
      <c r="A980" s="549"/>
      <c r="B980" s="549"/>
      <c r="C980" s="536"/>
      <c r="D980" s="528" t="s">
        <v>179</v>
      </c>
      <c r="E980" s="529">
        <f>E987+E994</f>
        <v>0</v>
      </c>
      <c r="F980" s="529">
        <f>F994</f>
        <v>0</v>
      </c>
      <c r="G980" s="548">
        <v>0</v>
      </c>
      <c r="H980" s="313">
        <v>0</v>
      </c>
      <c r="I980" s="466"/>
      <c r="J980" s="13"/>
      <c r="K980" s="14"/>
      <c r="L980" s="12"/>
    </row>
    <row r="981" spans="1:12" ht="12.75">
      <c r="A981" s="549"/>
      <c r="B981" s="549"/>
      <c r="C981" s="536"/>
      <c r="D981" s="528" t="s">
        <v>269</v>
      </c>
      <c r="E981" s="529">
        <f>SUM(E982:E985)</f>
        <v>536000</v>
      </c>
      <c r="F981" s="529">
        <f>SUM(F982:F985)</f>
        <v>536000</v>
      </c>
      <c r="G981" s="548">
        <f>SUM(G982:G985)</f>
        <v>194974.22</v>
      </c>
      <c r="H981" s="313">
        <f>G981/F981*100</f>
        <v>36.37578731343283</v>
      </c>
      <c r="I981" s="466"/>
      <c r="J981" s="13"/>
      <c r="K981" s="14"/>
      <c r="L981" s="12"/>
    </row>
    <row r="982" spans="1:12" ht="12.75">
      <c r="A982" s="549"/>
      <c r="B982" s="549"/>
      <c r="C982" s="536"/>
      <c r="D982" s="528" t="s">
        <v>200</v>
      </c>
      <c r="E982" s="529">
        <f>E996+E989</f>
        <v>327400</v>
      </c>
      <c r="F982" s="529">
        <f>F996+F989</f>
        <v>327400</v>
      </c>
      <c r="G982" s="548">
        <f>G996+G989</f>
        <v>170432.22</v>
      </c>
      <c r="H982" s="313">
        <f>G982/F982*100</f>
        <v>52.05626756261454</v>
      </c>
      <c r="I982" s="466"/>
      <c r="J982" s="13"/>
      <c r="K982" s="14"/>
      <c r="L982" s="12"/>
    </row>
    <row r="983" spans="1:12" ht="12.75">
      <c r="A983" s="549"/>
      <c r="B983" s="549"/>
      <c r="C983" s="536"/>
      <c r="D983" s="528" t="s">
        <v>201</v>
      </c>
      <c r="E983" s="529">
        <f>E990+E997</f>
        <v>208600</v>
      </c>
      <c r="F983" s="529">
        <f>F990+F997</f>
        <v>208600</v>
      </c>
      <c r="G983" s="548">
        <f>G990+G997</f>
        <v>24542</v>
      </c>
      <c r="H983" s="313">
        <f>G983/F983*100</f>
        <v>11.765100671140939</v>
      </c>
      <c r="I983" s="466"/>
      <c r="J983" s="13"/>
      <c r="K983" s="14"/>
      <c r="L983" s="12"/>
    </row>
    <row r="984" spans="1:12" ht="12.75">
      <c r="A984" s="549"/>
      <c r="B984" s="549"/>
      <c r="C984" s="536"/>
      <c r="D984" s="528" t="s">
        <v>202</v>
      </c>
      <c r="E984" s="529">
        <v>0</v>
      </c>
      <c r="F984" s="529">
        <v>0</v>
      </c>
      <c r="G984" s="548">
        <v>0</v>
      </c>
      <c r="H984" s="313">
        <v>0</v>
      </c>
      <c r="I984" s="466"/>
      <c r="J984" s="13"/>
      <c r="K984" s="14"/>
      <c r="L984" s="12"/>
    </row>
    <row r="985" spans="1:12" ht="12.75">
      <c r="A985" s="549"/>
      <c r="B985" s="550"/>
      <c r="C985" s="540"/>
      <c r="D985" s="528" t="s">
        <v>208</v>
      </c>
      <c r="E985" s="529">
        <v>0</v>
      </c>
      <c r="F985" s="529">
        <v>0</v>
      </c>
      <c r="G985" s="548">
        <v>0</v>
      </c>
      <c r="H985" s="313">
        <v>0</v>
      </c>
      <c r="I985" s="466"/>
      <c r="J985" s="13"/>
      <c r="K985" s="14"/>
      <c r="L985" s="12"/>
    </row>
    <row r="986" spans="1:12" ht="12.75">
      <c r="A986" s="163"/>
      <c r="B986" s="140">
        <v>71012</v>
      </c>
      <c r="C986" s="67"/>
      <c r="D986" s="67" t="s">
        <v>373</v>
      </c>
      <c r="E986" s="339">
        <f>E987+E988</f>
        <v>181000</v>
      </c>
      <c r="F986" s="339">
        <f>F987+F988</f>
        <v>181000</v>
      </c>
      <c r="G986" s="340">
        <f>G987+G988</f>
        <v>14000</v>
      </c>
      <c r="H986" s="71">
        <f>G986/F986*100</f>
        <v>7.734806629834254</v>
      </c>
      <c r="I986" s="466"/>
      <c r="J986" s="13"/>
      <c r="K986" s="14"/>
      <c r="L986" s="12"/>
    </row>
    <row r="987" spans="1:9" ht="12.75">
      <c r="A987" s="169"/>
      <c r="B987" s="194"/>
      <c r="C987" s="81"/>
      <c r="D987" s="342" t="s">
        <v>179</v>
      </c>
      <c r="E987" s="347">
        <v>0</v>
      </c>
      <c r="F987" s="347">
        <v>0</v>
      </c>
      <c r="G987" s="348">
        <v>0</v>
      </c>
      <c r="H987" s="77">
        <v>0</v>
      </c>
      <c r="I987" s="46"/>
    </row>
    <row r="988" spans="1:9" ht="12.75">
      <c r="A988" s="169"/>
      <c r="B988" s="194"/>
      <c r="C988" s="81"/>
      <c r="D988" s="342" t="s">
        <v>245</v>
      </c>
      <c r="E988" s="347">
        <f>E990+E989</f>
        <v>181000</v>
      </c>
      <c r="F988" s="347">
        <f>F990+F989</f>
        <v>181000</v>
      </c>
      <c r="G988" s="348">
        <f>G989+G990+G991</f>
        <v>14000</v>
      </c>
      <c r="H988" s="77">
        <v>0</v>
      </c>
      <c r="I988" s="46"/>
    </row>
    <row r="989" spans="1:9" ht="12.75">
      <c r="A989" s="169"/>
      <c r="B989" s="194"/>
      <c r="C989" s="81"/>
      <c r="D989" s="73" t="s">
        <v>200</v>
      </c>
      <c r="E989" s="284">
        <v>26000</v>
      </c>
      <c r="F989" s="284">
        <v>26000</v>
      </c>
      <c r="G989" s="349">
        <v>14000</v>
      </c>
      <c r="H989" s="80">
        <v>0</v>
      </c>
      <c r="I989" s="46"/>
    </row>
    <row r="990" spans="1:9" ht="12.75">
      <c r="A990" s="169"/>
      <c r="B990" s="194"/>
      <c r="C990" s="81"/>
      <c r="D990" s="73" t="s">
        <v>201</v>
      </c>
      <c r="E990" s="284">
        <v>155000</v>
      </c>
      <c r="F990" s="284">
        <v>155000</v>
      </c>
      <c r="G990" s="349">
        <v>0</v>
      </c>
      <c r="H990" s="266">
        <f>G990/F990*100</f>
        <v>0</v>
      </c>
      <c r="I990" s="46"/>
    </row>
    <row r="991" spans="1:9" ht="12.75">
      <c r="A991" s="165"/>
      <c r="B991" s="184"/>
      <c r="C991" s="73"/>
      <c r="D991" s="73" t="s">
        <v>202</v>
      </c>
      <c r="E991" s="284">
        <v>0</v>
      </c>
      <c r="F991" s="284">
        <v>0</v>
      </c>
      <c r="G991" s="349">
        <v>0</v>
      </c>
      <c r="H991" s="266">
        <v>0</v>
      </c>
      <c r="I991" s="46"/>
    </row>
    <row r="992" spans="1:9" ht="12.75">
      <c r="A992" s="169"/>
      <c r="B992" s="170">
        <v>71015</v>
      </c>
      <c r="C992" s="115"/>
      <c r="D992" s="67" t="s">
        <v>15</v>
      </c>
      <c r="E992" s="339">
        <f>E993</f>
        <v>355000</v>
      </c>
      <c r="F992" s="339">
        <f>F993</f>
        <v>355000</v>
      </c>
      <c r="G992" s="340">
        <f>G993</f>
        <v>180974.22</v>
      </c>
      <c r="H992" s="71">
        <f>G992/F992*100</f>
        <v>50.97865352112676</v>
      </c>
      <c r="I992" s="46"/>
    </row>
    <row r="993" spans="1:9" ht="12.75">
      <c r="A993" s="219"/>
      <c r="B993" s="219"/>
      <c r="C993" s="183"/>
      <c r="D993" s="363" t="s">
        <v>68</v>
      </c>
      <c r="E993" s="300">
        <f>E994+E995</f>
        <v>355000</v>
      </c>
      <c r="F993" s="300">
        <f>F994+F995</f>
        <v>355000</v>
      </c>
      <c r="G993" s="301">
        <f>G994+G995</f>
        <v>180974.22</v>
      </c>
      <c r="H993" s="270">
        <f>G993/F993*100</f>
        <v>50.97865352112676</v>
      </c>
      <c r="I993" s="46"/>
    </row>
    <row r="994" spans="1:9" ht="12.75">
      <c r="A994" s="219"/>
      <c r="B994" s="219"/>
      <c r="C994" s="183"/>
      <c r="D994" s="342" t="s">
        <v>179</v>
      </c>
      <c r="E994" s="347"/>
      <c r="F994" s="347"/>
      <c r="G994" s="348">
        <v>0</v>
      </c>
      <c r="H994" s="370">
        <v>0</v>
      </c>
      <c r="I994" s="46"/>
    </row>
    <row r="995" spans="1:9" ht="12.75">
      <c r="A995" s="219"/>
      <c r="B995" s="219"/>
      <c r="C995" s="183"/>
      <c r="D995" s="342" t="s">
        <v>245</v>
      </c>
      <c r="E995" s="347">
        <f>SUM(E996:E998)</f>
        <v>355000</v>
      </c>
      <c r="F995" s="347">
        <f>SUM(F996:F998)</f>
        <v>355000</v>
      </c>
      <c r="G995" s="348">
        <f>SUM(G996:G998)</f>
        <v>180974.22</v>
      </c>
      <c r="H995" s="370">
        <f>G995/F995*100</f>
        <v>50.97865352112676</v>
      </c>
      <c r="I995" s="46"/>
    </row>
    <row r="996" spans="1:9" ht="12.75">
      <c r="A996" s="165"/>
      <c r="B996" s="165"/>
      <c r="C996" s="116"/>
      <c r="D996" s="73" t="s">
        <v>200</v>
      </c>
      <c r="E996" s="284">
        <v>301400</v>
      </c>
      <c r="F996" s="284">
        <v>301400</v>
      </c>
      <c r="G996" s="349">
        <v>156432.22</v>
      </c>
      <c r="H996" s="266">
        <f>G996/F996*100</f>
        <v>51.90186463171864</v>
      </c>
      <c r="I996" s="46"/>
    </row>
    <row r="997" spans="1:9" ht="12.75">
      <c r="A997" s="165"/>
      <c r="B997" s="165"/>
      <c r="C997" s="116"/>
      <c r="D997" s="73" t="s">
        <v>201</v>
      </c>
      <c r="E997" s="284">
        <v>53600</v>
      </c>
      <c r="F997" s="284">
        <v>53600</v>
      </c>
      <c r="G997" s="349">
        <v>24542</v>
      </c>
      <c r="H997" s="266">
        <f>G997/F997*100</f>
        <v>45.787313432835816</v>
      </c>
      <c r="I997" s="46"/>
    </row>
    <row r="998" spans="1:9" ht="12.75">
      <c r="A998" s="171"/>
      <c r="B998" s="171"/>
      <c r="C998" s="116"/>
      <c r="D998" s="73" t="s">
        <v>202</v>
      </c>
      <c r="E998" s="367">
        <v>0</v>
      </c>
      <c r="F998" s="367">
        <v>0</v>
      </c>
      <c r="G998" s="368">
        <v>0</v>
      </c>
      <c r="H998" s="266">
        <v>0</v>
      </c>
      <c r="I998" s="46"/>
    </row>
    <row r="999" spans="1:9" ht="12.75">
      <c r="A999" s="108"/>
      <c r="B999" s="108"/>
      <c r="C999" s="108"/>
      <c r="D999" s="108"/>
      <c r="E999" s="468"/>
      <c r="F999" s="468"/>
      <c r="G999" s="469"/>
      <c r="H999" s="288"/>
      <c r="I999" s="106"/>
    </row>
    <row r="1000" spans="1:9" ht="12.75">
      <c r="A1000" s="108"/>
      <c r="B1000" s="108"/>
      <c r="C1000" s="108"/>
      <c r="D1000" s="108"/>
      <c r="E1000" s="287"/>
      <c r="F1000" s="287"/>
      <c r="G1000" s="110"/>
      <c r="H1000" s="288"/>
      <c r="I1000" s="46"/>
    </row>
    <row r="1001" spans="1:9" ht="12.75">
      <c r="A1001" s="108"/>
      <c r="B1001" s="108"/>
      <c r="C1001" s="108"/>
      <c r="D1001" s="108"/>
      <c r="E1001" s="287"/>
      <c r="F1001" s="287"/>
      <c r="G1001" s="110"/>
      <c r="H1001" s="288"/>
      <c r="I1001" s="46"/>
    </row>
    <row r="1002" spans="1:9" ht="12.75">
      <c r="A1002" s="108"/>
      <c r="B1002" s="108"/>
      <c r="C1002" s="108"/>
      <c r="D1002" s="108"/>
      <c r="E1002" s="287"/>
      <c r="F1002" s="287"/>
      <c r="G1002" s="110"/>
      <c r="H1002" s="288"/>
      <c r="I1002" s="46"/>
    </row>
    <row r="1003" spans="1:9" ht="12.75">
      <c r="A1003" s="108"/>
      <c r="B1003" s="108"/>
      <c r="C1003" s="108"/>
      <c r="D1003" s="108"/>
      <c r="E1003" s="287"/>
      <c r="F1003" s="287"/>
      <c r="G1003" s="110"/>
      <c r="H1003" s="288"/>
      <c r="I1003" s="46"/>
    </row>
    <row r="1004" spans="1:9" ht="12.75">
      <c r="A1004" s="108"/>
      <c r="B1004" s="108"/>
      <c r="C1004" s="108"/>
      <c r="D1004" s="108"/>
      <c r="E1004" s="287"/>
      <c r="F1004" s="287"/>
      <c r="G1004" s="110"/>
      <c r="H1004" s="288"/>
      <c r="I1004" s="46"/>
    </row>
    <row r="1005" spans="1:9" ht="12.75">
      <c r="A1005" s="108"/>
      <c r="B1005" s="108"/>
      <c r="C1005" s="108"/>
      <c r="D1005" s="108"/>
      <c r="E1005" s="287"/>
      <c r="F1005" s="287"/>
      <c r="G1005" s="110"/>
      <c r="H1005" s="288"/>
      <c r="I1005" s="46"/>
    </row>
    <row r="1006" spans="1:9" ht="12.75">
      <c r="A1006" s="108"/>
      <c r="B1006" s="108"/>
      <c r="C1006" s="108"/>
      <c r="D1006" s="108"/>
      <c r="E1006" s="287"/>
      <c r="F1006" s="287"/>
      <c r="G1006" s="110"/>
      <c r="H1006" s="288"/>
      <c r="I1006" s="46"/>
    </row>
    <row r="1007" spans="1:9" ht="12.75">
      <c r="A1007" s="108"/>
      <c r="B1007" s="108"/>
      <c r="C1007" s="108"/>
      <c r="D1007" s="108"/>
      <c r="E1007" s="287" t="s">
        <v>406</v>
      </c>
      <c r="F1007" s="287"/>
      <c r="G1007" s="110"/>
      <c r="H1007" s="288"/>
      <c r="I1007" s="46"/>
    </row>
    <row r="1008" spans="1:9" ht="12.75">
      <c r="A1008" s="108"/>
      <c r="B1008" s="108"/>
      <c r="C1008" s="108"/>
      <c r="D1008" s="467"/>
      <c r="E1008" s="287"/>
      <c r="F1008" s="468"/>
      <c r="G1008" s="469"/>
      <c r="H1008" s="470"/>
      <c r="I1008" s="46"/>
    </row>
    <row r="1009" spans="1:9" ht="12.75">
      <c r="A1009" s="55" t="s">
        <v>0</v>
      </c>
      <c r="B1009" s="52" t="s">
        <v>1</v>
      </c>
      <c r="C1009" s="335" t="s">
        <v>2</v>
      </c>
      <c r="D1009" s="53" t="s">
        <v>3</v>
      </c>
      <c r="E1009" s="54" t="s">
        <v>151</v>
      </c>
      <c r="F1009" s="53" t="s">
        <v>153</v>
      </c>
      <c r="G1009" s="55" t="s">
        <v>155</v>
      </c>
      <c r="H1009" s="289" t="s">
        <v>58</v>
      </c>
      <c r="I1009" s="46"/>
    </row>
    <row r="1010" spans="1:9" ht="12.75">
      <c r="A1010" s="60"/>
      <c r="B1010" s="57"/>
      <c r="C1010" s="337"/>
      <c r="D1010" s="58"/>
      <c r="E1010" s="57" t="s">
        <v>152</v>
      </c>
      <c r="F1010" s="58" t="s">
        <v>154</v>
      </c>
      <c r="G1010" s="60" t="s">
        <v>454</v>
      </c>
      <c r="H1010" s="57" t="s">
        <v>170</v>
      </c>
      <c r="I1010" s="46"/>
    </row>
    <row r="1011" spans="1:9" ht="12.75">
      <c r="A1011" s="61">
        <v>1</v>
      </c>
      <c r="B1011" s="61">
        <v>2</v>
      </c>
      <c r="C1011" s="61">
        <v>3</v>
      </c>
      <c r="D1011" s="60">
        <v>4</v>
      </c>
      <c r="E1011" s="57">
        <v>5</v>
      </c>
      <c r="F1011" s="57">
        <v>6</v>
      </c>
      <c r="G1011" s="60">
        <v>7</v>
      </c>
      <c r="H1011" s="290">
        <v>8</v>
      </c>
      <c r="I1011" s="46"/>
    </row>
    <row r="1012" spans="1:9" ht="12.75">
      <c r="A1012" s="522">
        <v>750</v>
      </c>
      <c r="B1012" s="522"/>
      <c r="C1012" s="523"/>
      <c r="D1012" s="532" t="s">
        <v>16</v>
      </c>
      <c r="E1012" s="320">
        <f>E1013+E1014</f>
        <v>65900</v>
      </c>
      <c r="F1012" s="320">
        <f>F1013+F1014</f>
        <v>65900</v>
      </c>
      <c r="G1012" s="322">
        <f>G1013+G1014</f>
        <v>46100</v>
      </c>
      <c r="H1012" s="530">
        <f>G1012/F1012*100</f>
        <v>69.95447647951441</v>
      </c>
      <c r="I1012" s="46"/>
    </row>
    <row r="1013" spans="1:9" ht="12.75">
      <c r="A1013" s="549"/>
      <c r="B1013" s="549"/>
      <c r="C1013" s="536"/>
      <c r="D1013" s="528" t="s">
        <v>179</v>
      </c>
      <c r="E1013" s="320">
        <v>0</v>
      </c>
      <c r="F1013" s="320">
        <v>0</v>
      </c>
      <c r="G1013" s="322">
        <v>0</v>
      </c>
      <c r="H1013" s="530">
        <v>0</v>
      </c>
      <c r="I1013" s="46"/>
    </row>
    <row r="1014" spans="1:9" ht="12.75">
      <c r="A1014" s="549"/>
      <c r="B1014" s="549"/>
      <c r="C1014" s="536"/>
      <c r="D1014" s="528" t="s">
        <v>269</v>
      </c>
      <c r="E1014" s="320">
        <f>SUM(E1015:E1018)</f>
        <v>65900</v>
      </c>
      <c r="F1014" s="320">
        <f>SUM(F1015:F1018)</f>
        <v>65900</v>
      </c>
      <c r="G1014" s="322">
        <f>SUM(G1015:G1018)</f>
        <v>46100</v>
      </c>
      <c r="H1014" s="313">
        <f>G1014/F1014*100</f>
        <v>69.95447647951441</v>
      </c>
      <c r="I1014" s="46"/>
    </row>
    <row r="1015" spans="1:9" ht="12.75">
      <c r="A1015" s="549"/>
      <c r="B1015" s="549"/>
      <c r="C1015" s="536"/>
      <c r="D1015" s="528" t="s">
        <v>200</v>
      </c>
      <c r="E1015" s="320">
        <f>E1022+E1028</f>
        <v>53500</v>
      </c>
      <c r="F1015" s="320">
        <f aca="true" t="shared" si="53" ref="E1015:G1017">F1022+F1028</f>
        <v>53773</v>
      </c>
      <c r="G1015" s="322">
        <f t="shared" si="53"/>
        <v>33973</v>
      </c>
      <c r="H1015" s="313">
        <f>G1015/F1015*100</f>
        <v>63.17854685436929</v>
      </c>
      <c r="I1015" s="46"/>
    </row>
    <row r="1016" spans="1:9" ht="12.75">
      <c r="A1016" s="549"/>
      <c r="B1016" s="549"/>
      <c r="C1016" s="536"/>
      <c r="D1016" s="528" t="s">
        <v>201</v>
      </c>
      <c r="E1016" s="320">
        <f t="shared" si="53"/>
        <v>5900</v>
      </c>
      <c r="F1016" s="320">
        <f t="shared" si="53"/>
        <v>6247</v>
      </c>
      <c r="G1016" s="322">
        <f t="shared" si="53"/>
        <v>6247</v>
      </c>
      <c r="H1016" s="313">
        <f>G1016/F1016*100</f>
        <v>100</v>
      </c>
      <c r="I1016" s="46"/>
    </row>
    <row r="1017" spans="1:9" ht="12.75">
      <c r="A1017" s="549"/>
      <c r="B1017" s="549"/>
      <c r="C1017" s="536"/>
      <c r="D1017" s="528" t="s">
        <v>202</v>
      </c>
      <c r="E1017" s="320">
        <f t="shared" si="53"/>
        <v>6500</v>
      </c>
      <c r="F1017" s="320">
        <f t="shared" si="53"/>
        <v>5880</v>
      </c>
      <c r="G1017" s="322">
        <f t="shared" si="53"/>
        <v>5880</v>
      </c>
      <c r="H1017" s="313">
        <f>G1017/F1017*100</f>
        <v>100</v>
      </c>
      <c r="I1017" s="46"/>
    </row>
    <row r="1018" spans="1:9" ht="12.75">
      <c r="A1018" s="550"/>
      <c r="B1018" s="550"/>
      <c r="C1018" s="540"/>
      <c r="D1018" s="528" t="s">
        <v>208</v>
      </c>
      <c r="E1018" s="320">
        <v>0</v>
      </c>
      <c r="F1018" s="320">
        <v>0</v>
      </c>
      <c r="G1018" s="322">
        <v>0</v>
      </c>
      <c r="H1018" s="313">
        <v>0</v>
      </c>
      <c r="I1018" s="46"/>
    </row>
    <row r="1019" spans="1:9" ht="12.75">
      <c r="A1019" s="169"/>
      <c r="B1019" s="194">
        <v>75011</v>
      </c>
      <c r="C1019" s="81"/>
      <c r="D1019" s="67" t="s">
        <v>17</v>
      </c>
      <c r="E1019" s="69">
        <f>E1020+E1021</f>
        <v>42900</v>
      </c>
      <c r="F1019" s="69">
        <f>F1020+F1021</f>
        <v>42900</v>
      </c>
      <c r="G1019" s="70">
        <f>G1020+G1021</f>
        <v>23100</v>
      </c>
      <c r="H1019" s="71">
        <f>G1019/F1019*100</f>
        <v>53.84615384615385</v>
      </c>
      <c r="I1019" s="46"/>
    </row>
    <row r="1020" spans="1:9" ht="12.75">
      <c r="A1020" s="169"/>
      <c r="B1020" s="194"/>
      <c r="C1020" s="67"/>
      <c r="D1020" s="342" t="s">
        <v>179</v>
      </c>
      <c r="E1020" s="124">
        <v>0</v>
      </c>
      <c r="F1020" s="124">
        <v>0</v>
      </c>
      <c r="G1020" s="125">
        <v>0</v>
      </c>
      <c r="H1020" s="71">
        <v>0</v>
      </c>
      <c r="I1020" s="46"/>
    </row>
    <row r="1021" spans="1:9" ht="12.75">
      <c r="A1021" s="169"/>
      <c r="B1021" s="194"/>
      <c r="C1021" s="67"/>
      <c r="D1021" s="342" t="s">
        <v>245</v>
      </c>
      <c r="E1021" s="124">
        <f>E1022</f>
        <v>42900</v>
      </c>
      <c r="F1021" s="124">
        <f>F1022</f>
        <v>42900</v>
      </c>
      <c r="G1021" s="125">
        <f>G1022</f>
        <v>23100</v>
      </c>
      <c r="H1021" s="71">
        <f>G1021/F1021*100</f>
        <v>53.84615384615385</v>
      </c>
      <c r="I1021" s="46"/>
    </row>
    <row r="1022" spans="1:9" ht="12.75">
      <c r="A1022" s="165"/>
      <c r="B1022" s="181"/>
      <c r="C1022" s="73"/>
      <c r="D1022" s="73" t="s">
        <v>200</v>
      </c>
      <c r="E1022" s="75">
        <v>42900</v>
      </c>
      <c r="F1022" s="75">
        <v>42900</v>
      </c>
      <c r="G1022" s="76">
        <v>23100</v>
      </c>
      <c r="H1022" s="80">
        <f>G1022/F1022*100</f>
        <v>53.84615384615385</v>
      </c>
      <c r="I1022" s="46"/>
    </row>
    <row r="1023" spans="1:9" ht="12.75">
      <c r="A1023" s="165"/>
      <c r="B1023" s="181"/>
      <c r="C1023" s="116"/>
      <c r="D1023" s="73" t="s">
        <v>201</v>
      </c>
      <c r="E1023" s="75">
        <v>0</v>
      </c>
      <c r="F1023" s="75">
        <v>0</v>
      </c>
      <c r="G1023" s="76">
        <v>0</v>
      </c>
      <c r="H1023" s="80">
        <v>0</v>
      </c>
      <c r="I1023" s="46"/>
    </row>
    <row r="1024" spans="1:9" ht="12.75">
      <c r="A1024" s="165"/>
      <c r="B1024" s="181"/>
      <c r="C1024" s="116"/>
      <c r="D1024" s="73" t="s">
        <v>202</v>
      </c>
      <c r="E1024" s="75">
        <v>0</v>
      </c>
      <c r="F1024" s="75">
        <v>0</v>
      </c>
      <c r="G1024" s="76">
        <v>0</v>
      </c>
      <c r="H1024" s="80">
        <v>0</v>
      </c>
      <c r="I1024" s="46"/>
    </row>
    <row r="1025" spans="1:9" ht="12.75">
      <c r="A1025" s="169"/>
      <c r="B1025" s="140">
        <v>75045</v>
      </c>
      <c r="C1025" s="67"/>
      <c r="D1025" s="67" t="s">
        <v>197</v>
      </c>
      <c r="E1025" s="339">
        <f>E1026+E1027</f>
        <v>23000</v>
      </c>
      <c r="F1025" s="339">
        <f>F1026+F1027</f>
        <v>23000</v>
      </c>
      <c r="G1025" s="70">
        <f>G1026+G1027</f>
        <v>23000</v>
      </c>
      <c r="H1025" s="71">
        <f>G1025/F1025*100</f>
        <v>100</v>
      </c>
      <c r="I1025" s="46"/>
    </row>
    <row r="1026" spans="1:9" ht="12.75">
      <c r="A1026" s="169"/>
      <c r="B1026" s="194"/>
      <c r="C1026" s="67"/>
      <c r="D1026" s="342" t="s">
        <v>179</v>
      </c>
      <c r="E1026" s="347">
        <v>0</v>
      </c>
      <c r="F1026" s="347">
        <v>0</v>
      </c>
      <c r="G1026" s="125">
        <v>0</v>
      </c>
      <c r="H1026" s="77">
        <v>0</v>
      </c>
      <c r="I1026" s="46"/>
    </row>
    <row r="1027" spans="1:9" ht="12.75">
      <c r="A1027" s="169"/>
      <c r="B1027" s="194"/>
      <c r="C1027" s="67"/>
      <c r="D1027" s="342" t="s">
        <v>245</v>
      </c>
      <c r="E1027" s="347">
        <f>SUM(E1028:E1030)</f>
        <v>23000</v>
      </c>
      <c r="F1027" s="347">
        <f>SUM(F1028:F1030)</f>
        <v>23000</v>
      </c>
      <c r="G1027" s="125">
        <f>SUM(G1028:G1030)</f>
        <v>23000</v>
      </c>
      <c r="H1027" s="439">
        <f>G1027/F1027*100</f>
        <v>100</v>
      </c>
      <c r="I1027" s="46"/>
    </row>
    <row r="1028" spans="1:9" ht="12.75">
      <c r="A1028" s="165"/>
      <c r="B1028" s="181"/>
      <c r="C1028" s="73"/>
      <c r="D1028" s="73" t="s">
        <v>200</v>
      </c>
      <c r="E1028" s="284">
        <v>10600</v>
      </c>
      <c r="F1028" s="284">
        <v>10873</v>
      </c>
      <c r="G1028" s="76">
        <v>10873</v>
      </c>
      <c r="H1028" s="266">
        <f>G1028/F1028*100</f>
        <v>100</v>
      </c>
      <c r="I1028" s="46"/>
    </row>
    <row r="1029" spans="1:9" ht="12.75">
      <c r="A1029" s="165"/>
      <c r="B1029" s="181"/>
      <c r="C1029" s="73"/>
      <c r="D1029" s="73" t="s">
        <v>201</v>
      </c>
      <c r="E1029" s="284">
        <v>5900</v>
      </c>
      <c r="F1029" s="284">
        <v>6247</v>
      </c>
      <c r="G1029" s="76">
        <v>6247</v>
      </c>
      <c r="H1029" s="266">
        <f>G1029/F1029*100</f>
        <v>100</v>
      </c>
      <c r="I1029" s="46"/>
    </row>
    <row r="1030" spans="1:9" ht="12.75">
      <c r="A1030" s="171"/>
      <c r="B1030" s="184"/>
      <c r="C1030" s="73"/>
      <c r="D1030" s="73" t="s">
        <v>202</v>
      </c>
      <c r="E1030" s="284">
        <v>6500</v>
      </c>
      <c r="F1030" s="284">
        <v>5880</v>
      </c>
      <c r="G1030" s="76">
        <v>5880</v>
      </c>
      <c r="H1030" s="266">
        <f>G1030/F1030*100</f>
        <v>100</v>
      </c>
      <c r="I1030" s="46"/>
    </row>
    <row r="1031" spans="1:9" ht="12.75">
      <c r="A1031" s="549">
        <v>754</v>
      </c>
      <c r="B1031" s="536"/>
      <c r="C1031" s="523"/>
      <c r="D1031" s="558" t="s">
        <v>71</v>
      </c>
      <c r="E1031" s="323"/>
      <c r="F1031" s="324"/>
      <c r="G1031" s="559"/>
      <c r="H1031" s="322"/>
      <c r="I1031" s="46"/>
    </row>
    <row r="1032" spans="1:9" ht="12.75">
      <c r="A1032" s="549"/>
      <c r="B1032" s="536"/>
      <c r="C1032" s="536"/>
      <c r="D1032" s="560" t="s">
        <v>72</v>
      </c>
      <c r="E1032" s="542">
        <f>E1033+E1034</f>
        <v>3504000</v>
      </c>
      <c r="F1032" s="561">
        <f>F1033+F1034</f>
        <v>3637315</v>
      </c>
      <c r="G1032" s="562">
        <f>G1033+G1034</f>
        <v>1961479.1099999999</v>
      </c>
      <c r="H1032" s="555">
        <f>G1032/F1032*100</f>
        <v>53.92656698691205</v>
      </c>
      <c r="I1032" s="46"/>
    </row>
    <row r="1033" spans="1:9" ht="12.75">
      <c r="A1033" s="549"/>
      <c r="B1033" s="536"/>
      <c r="C1033" s="536"/>
      <c r="D1033" s="528" t="s">
        <v>179</v>
      </c>
      <c r="E1033" s="556">
        <v>0</v>
      </c>
      <c r="F1033" s="556"/>
      <c r="G1033" s="557">
        <v>0</v>
      </c>
      <c r="H1033" s="530">
        <v>0</v>
      </c>
      <c r="I1033" s="46"/>
    </row>
    <row r="1034" spans="1:9" ht="12.75">
      <c r="A1034" s="549"/>
      <c r="B1034" s="536"/>
      <c r="C1034" s="536"/>
      <c r="D1034" s="528" t="s">
        <v>269</v>
      </c>
      <c r="E1034" s="556">
        <f>SUM(E1035:E1038)</f>
        <v>3504000</v>
      </c>
      <c r="F1034" s="556">
        <f>SUM(F1035:F1038)</f>
        <v>3637315</v>
      </c>
      <c r="G1034" s="557">
        <f>SUM(G1035:G1038)</f>
        <v>1961479.1099999999</v>
      </c>
      <c r="H1034" s="530">
        <f>G1034/F1034*100</f>
        <v>53.92656698691205</v>
      </c>
      <c r="I1034" s="46"/>
    </row>
    <row r="1035" spans="1:9" ht="12.75">
      <c r="A1035" s="549"/>
      <c r="B1035" s="536"/>
      <c r="C1035" s="536"/>
      <c r="D1035" s="528" t="s">
        <v>200</v>
      </c>
      <c r="E1035" s="556">
        <f aca="true" t="shared" si="54" ref="E1035:G1037">E1043</f>
        <v>3048079</v>
      </c>
      <c r="F1035" s="556">
        <f t="shared" si="54"/>
        <v>3181394</v>
      </c>
      <c r="G1035" s="557">
        <f t="shared" si="54"/>
        <v>1719807.66</v>
      </c>
      <c r="H1035" s="530">
        <f>G1035/F1035*100</f>
        <v>54.058304629982956</v>
      </c>
      <c r="I1035" s="46"/>
    </row>
    <row r="1036" spans="1:9" ht="12.75">
      <c r="A1036" s="549"/>
      <c r="B1036" s="536"/>
      <c r="C1036" s="536"/>
      <c r="D1036" s="528" t="s">
        <v>201</v>
      </c>
      <c r="E1036" s="556">
        <f t="shared" si="54"/>
        <v>274921</v>
      </c>
      <c r="F1036" s="556">
        <f t="shared" si="54"/>
        <v>274921</v>
      </c>
      <c r="G1036" s="557">
        <f t="shared" si="54"/>
        <v>154085.51</v>
      </c>
      <c r="H1036" s="530">
        <f>G1036/F1036*100</f>
        <v>56.04719537612623</v>
      </c>
      <c r="I1036" s="46"/>
    </row>
    <row r="1037" spans="1:9" ht="12.75">
      <c r="A1037" s="549"/>
      <c r="B1037" s="536"/>
      <c r="C1037" s="536"/>
      <c r="D1037" s="528" t="s">
        <v>202</v>
      </c>
      <c r="E1037" s="556">
        <f t="shared" si="54"/>
        <v>181000</v>
      </c>
      <c r="F1037" s="556">
        <f t="shared" si="54"/>
        <v>181000</v>
      </c>
      <c r="G1037" s="557">
        <f t="shared" si="54"/>
        <v>87585.94</v>
      </c>
      <c r="H1037" s="530">
        <f>G1037/F1037*100</f>
        <v>48.39002209944751</v>
      </c>
      <c r="I1037" s="46"/>
    </row>
    <row r="1038" spans="1:9" ht="12.75">
      <c r="A1038" s="549"/>
      <c r="B1038" s="540"/>
      <c r="C1038" s="540"/>
      <c r="D1038" s="528" t="s">
        <v>208</v>
      </c>
      <c r="E1038" s="563">
        <v>0</v>
      </c>
      <c r="F1038" s="563">
        <v>0</v>
      </c>
      <c r="G1038" s="548">
        <v>0</v>
      </c>
      <c r="H1038" s="530">
        <v>0</v>
      </c>
      <c r="I1038" s="46"/>
    </row>
    <row r="1039" spans="1:9" ht="12.75">
      <c r="A1039" s="163"/>
      <c r="B1039" s="417">
        <v>75411</v>
      </c>
      <c r="C1039" s="391"/>
      <c r="D1039" s="81" t="s">
        <v>96</v>
      </c>
      <c r="E1039" s="392">
        <f>SUM(E1043:E1045)</f>
        <v>3504000</v>
      </c>
      <c r="F1039" s="392">
        <f>F1041+F1042</f>
        <v>3637315</v>
      </c>
      <c r="G1039" s="393">
        <f>SUM(G1043:G1045)</f>
        <v>1961479.1099999999</v>
      </c>
      <c r="H1039" s="156">
        <f>G1039/F1039*100</f>
        <v>53.92656698691205</v>
      </c>
      <c r="I1039" s="46"/>
    </row>
    <row r="1040" spans="1:9" ht="12.75">
      <c r="A1040" s="219"/>
      <c r="B1040" s="375"/>
      <c r="C1040" s="183"/>
      <c r="D1040" s="363" t="s">
        <v>73</v>
      </c>
      <c r="E1040" s="300"/>
      <c r="F1040" s="300"/>
      <c r="G1040" s="394"/>
      <c r="H1040" s="387"/>
      <c r="I1040" s="46"/>
    </row>
    <row r="1041" spans="1:9" ht="12.75">
      <c r="A1041" s="219"/>
      <c r="B1041" s="375"/>
      <c r="C1041" s="183"/>
      <c r="D1041" s="342" t="s">
        <v>179</v>
      </c>
      <c r="E1041" s="347">
        <v>0</v>
      </c>
      <c r="F1041" s="347"/>
      <c r="G1041" s="399">
        <v>0</v>
      </c>
      <c r="H1041" s="400">
        <v>0</v>
      </c>
      <c r="I1041" s="46"/>
    </row>
    <row r="1042" spans="1:9" ht="12.75">
      <c r="A1042" s="219"/>
      <c r="B1042" s="375"/>
      <c r="C1042" s="183"/>
      <c r="D1042" s="342" t="s">
        <v>245</v>
      </c>
      <c r="E1042" s="347">
        <f>SUM(E1043:E1045)</f>
        <v>3504000</v>
      </c>
      <c r="F1042" s="347">
        <f>SUM(F1043:F1045)</f>
        <v>3637315</v>
      </c>
      <c r="G1042" s="399">
        <f>SUM(G1043:G1045)</f>
        <v>1961479.1099999999</v>
      </c>
      <c r="H1042" s="400">
        <f>G1042/F1042*100</f>
        <v>53.92656698691205</v>
      </c>
      <c r="I1042" s="46"/>
    </row>
    <row r="1043" spans="1:9" ht="12.75">
      <c r="A1043" s="165"/>
      <c r="B1043" s="181"/>
      <c r="C1043" s="116"/>
      <c r="D1043" s="73" t="s">
        <v>200</v>
      </c>
      <c r="E1043" s="284">
        <v>3048079</v>
      </c>
      <c r="F1043" s="284">
        <v>3181394</v>
      </c>
      <c r="G1043" s="401">
        <v>1719807.66</v>
      </c>
      <c r="H1043" s="266">
        <f>G1043/F1043*100</f>
        <v>54.058304629982956</v>
      </c>
      <c r="I1043" s="46"/>
    </row>
    <row r="1044" spans="1:9" ht="12.75">
      <c r="A1044" s="165"/>
      <c r="B1044" s="181"/>
      <c r="C1044" s="116"/>
      <c r="D1044" s="73" t="s">
        <v>201</v>
      </c>
      <c r="E1044" s="284">
        <v>274921</v>
      </c>
      <c r="F1044" s="284">
        <v>274921</v>
      </c>
      <c r="G1044" s="401">
        <v>154085.51</v>
      </c>
      <c r="H1044" s="266">
        <f>G1044/F1044*100</f>
        <v>56.04719537612623</v>
      </c>
      <c r="I1044" s="46"/>
    </row>
    <row r="1045" spans="1:9" ht="12.75">
      <c r="A1045" s="165"/>
      <c r="B1045" s="181"/>
      <c r="C1045" s="132"/>
      <c r="D1045" s="73" t="s">
        <v>202</v>
      </c>
      <c r="E1045" s="284">
        <v>181000</v>
      </c>
      <c r="F1045" s="284">
        <v>181000</v>
      </c>
      <c r="G1045" s="401">
        <v>87585.94</v>
      </c>
      <c r="H1045" s="266">
        <f>G1045/F1045*100</f>
        <v>48.39002209944751</v>
      </c>
      <c r="I1045" s="46"/>
    </row>
    <row r="1046" spans="1:9" ht="12.75">
      <c r="A1046" s="314">
        <v>755</v>
      </c>
      <c r="B1046" s="314"/>
      <c r="C1046" s="523"/>
      <c r="D1046" s="524" t="s">
        <v>473</v>
      </c>
      <c r="E1046" s="542">
        <f>E1047+E1048</f>
        <v>125208</v>
      </c>
      <c r="F1046" s="542">
        <f>F1048</f>
        <v>125208</v>
      </c>
      <c r="G1046" s="562">
        <f>G1048</f>
        <v>62603.58</v>
      </c>
      <c r="H1046" s="325">
        <f>G1046/F1046*100</f>
        <v>49.9996645581752</v>
      </c>
      <c r="I1046" s="46"/>
    </row>
    <row r="1047" spans="1:9" ht="12.75">
      <c r="A1047" s="580"/>
      <c r="B1047" s="580"/>
      <c r="C1047" s="536"/>
      <c r="D1047" s="528" t="s">
        <v>179</v>
      </c>
      <c r="E1047" s="542">
        <v>0</v>
      </c>
      <c r="F1047" s="542">
        <v>0</v>
      </c>
      <c r="G1047" s="562">
        <v>0</v>
      </c>
      <c r="H1047" s="325">
        <v>0</v>
      </c>
      <c r="I1047" s="46"/>
    </row>
    <row r="1048" spans="1:9" ht="12.75">
      <c r="A1048" s="580"/>
      <c r="B1048" s="580"/>
      <c r="C1048" s="536"/>
      <c r="D1048" s="528" t="s">
        <v>269</v>
      </c>
      <c r="E1048" s="542">
        <f>E1049+E1050+E1051+E1052</f>
        <v>125208</v>
      </c>
      <c r="F1048" s="542">
        <f>F1050</f>
        <v>125208</v>
      </c>
      <c r="G1048" s="562">
        <f>G1050</f>
        <v>62603.58</v>
      </c>
      <c r="H1048" s="325">
        <f>G1048/F1048*100</f>
        <v>49.9996645581752</v>
      </c>
      <c r="I1048" s="46"/>
    </row>
    <row r="1049" spans="1:9" ht="12.75">
      <c r="A1049" s="580"/>
      <c r="B1049" s="580"/>
      <c r="C1049" s="536"/>
      <c r="D1049" s="528" t="s">
        <v>200</v>
      </c>
      <c r="E1049" s="542">
        <f>E1056</f>
        <v>0</v>
      </c>
      <c r="F1049" s="542">
        <v>0</v>
      </c>
      <c r="G1049" s="562">
        <v>0</v>
      </c>
      <c r="H1049" s="325">
        <v>0</v>
      </c>
      <c r="I1049" s="46"/>
    </row>
    <row r="1050" spans="1:9" ht="12.75">
      <c r="A1050" s="580"/>
      <c r="B1050" s="580"/>
      <c r="C1050" s="536"/>
      <c r="D1050" s="528" t="s">
        <v>201</v>
      </c>
      <c r="E1050" s="542">
        <f>E1057</f>
        <v>125208</v>
      </c>
      <c r="F1050" s="542">
        <f>F1057</f>
        <v>125208</v>
      </c>
      <c r="G1050" s="562">
        <f>G1057</f>
        <v>62603.58</v>
      </c>
      <c r="H1050" s="325">
        <f>G1050/F1050*100</f>
        <v>49.9996645581752</v>
      </c>
      <c r="I1050" s="46"/>
    </row>
    <row r="1051" spans="1:9" ht="12.75">
      <c r="A1051" s="580"/>
      <c r="B1051" s="580"/>
      <c r="C1051" s="536"/>
      <c r="D1051" s="528" t="s">
        <v>202</v>
      </c>
      <c r="E1051" s="542">
        <v>0</v>
      </c>
      <c r="F1051" s="542">
        <v>0</v>
      </c>
      <c r="G1051" s="562">
        <v>0</v>
      </c>
      <c r="H1051" s="325">
        <v>0</v>
      </c>
      <c r="I1051" s="46"/>
    </row>
    <row r="1052" spans="1:9" ht="12.75">
      <c r="A1052" s="316"/>
      <c r="B1052" s="316"/>
      <c r="C1052" s="540"/>
      <c r="D1052" s="528" t="s">
        <v>208</v>
      </c>
      <c r="E1052" s="542">
        <f>E1058</f>
        <v>0</v>
      </c>
      <c r="F1052" s="542">
        <v>0</v>
      </c>
      <c r="G1052" s="562">
        <v>0</v>
      </c>
      <c r="H1052" s="325">
        <v>0</v>
      </c>
      <c r="I1052" s="46"/>
    </row>
    <row r="1053" spans="1:9" ht="12.75">
      <c r="A1053" s="119"/>
      <c r="B1053" s="232">
        <v>75515</v>
      </c>
      <c r="C1053" s="191"/>
      <c r="D1053" s="67" t="s">
        <v>384</v>
      </c>
      <c r="E1053" s="392">
        <f>E1054+E1055</f>
        <v>125208</v>
      </c>
      <c r="F1053" s="392">
        <f>F1054+F1055</f>
        <v>125208</v>
      </c>
      <c r="G1053" s="393">
        <f>G1054+G1055</f>
        <v>62603.58</v>
      </c>
      <c r="H1053" s="272">
        <f>G1053/F1053*100</f>
        <v>49.9996645581752</v>
      </c>
      <c r="I1053" s="46"/>
    </row>
    <row r="1054" spans="1:9" ht="12.75">
      <c r="A1054" s="165"/>
      <c r="B1054" s="108"/>
      <c r="C1054" s="73"/>
      <c r="D1054" s="429" t="s">
        <v>179</v>
      </c>
      <c r="E1054" s="435">
        <v>0</v>
      </c>
      <c r="F1054" s="435">
        <v>0</v>
      </c>
      <c r="G1054" s="460">
        <v>0</v>
      </c>
      <c r="H1054" s="370">
        <v>0</v>
      </c>
      <c r="I1054" s="46"/>
    </row>
    <row r="1055" spans="1:9" ht="12.75">
      <c r="A1055" s="165"/>
      <c r="B1055" s="108"/>
      <c r="C1055" s="73"/>
      <c r="D1055" s="429" t="s">
        <v>245</v>
      </c>
      <c r="E1055" s="392">
        <f>E1056+E1057+E1058</f>
        <v>125208</v>
      </c>
      <c r="F1055" s="392">
        <f>F1057+F1056+F1058</f>
        <v>125208</v>
      </c>
      <c r="G1055" s="393">
        <f>G1057+G1056+G1058</f>
        <v>62603.58</v>
      </c>
      <c r="H1055" s="272">
        <f>G1055/F1055*100</f>
        <v>49.9996645581752</v>
      </c>
      <c r="I1055" s="46"/>
    </row>
    <row r="1056" spans="1:9" ht="12.75">
      <c r="A1056" s="165"/>
      <c r="B1056" s="108"/>
      <c r="C1056" s="73"/>
      <c r="D1056" s="73" t="s">
        <v>200</v>
      </c>
      <c r="E1056" s="408">
        <v>0</v>
      </c>
      <c r="F1056" s="408">
        <v>0</v>
      </c>
      <c r="G1056" s="428">
        <v>0</v>
      </c>
      <c r="H1056" s="266">
        <v>0</v>
      </c>
      <c r="I1056" s="46"/>
    </row>
    <row r="1057" spans="1:9" ht="12.75">
      <c r="A1057" s="165"/>
      <c r="B1057" s="108"/>
      <c r="C1057" s="73"/>
      <c r="D1057" s="73" t="s">
        <v>201</v>
      </c>
      <c r="E1057" s="408">
        <v>125208</v>
      </c>
      <c r="F1057" s="408">
        <v>125208</v>
      </c>
      <c r="G1057" s="428">
        <v>62603.58</v>
      </c>
      <c r="H1057" s="266">
        <f>G1057/F1057*100</f>
        <v>49.9996645581752</v>
      </c>
      <c r="I1057" s="46"/>
    </row>
    <row r="1058" spans="1:9" ht="12.75">
      <c r="A1058" s="171"/>
      <c r="B1058" s="108"/>
      <c r="C1058" s="73"/>
      <c r="D1058" s="73" t="s">
        <v>202</v>
      </c>
      <c r="E1058" s="408">
        <v>0</v>
      </c>
      <c r="F1058" s="408">
        <v>0</v>
      </c>
      <c r="G1058" s="428">
        <v>0</v>
      </c>
      <c r="H1058" s="266">
        <v>0</v>
      </c>
      <c r="I1058" s="46"/>
    </row>
    <row r="1059" spans="1:9" ht="12.75">
      <c r="A1059" s="522">
        <v>851</v>
      </c>
      <c r="B1059" s="522"/>
      <c r="C1059" s="523"/>
      <c r="D1059" s="572" t="s">
        <v>43</v>
      </c>
      <c r="E1059" s="542">
        <f>E1060+E1061</f>
        <v>1906000</v>
      </c>
      <c r="F1059" s="542">
        <f>F1060+F1061</f>
        <v>1906000</v>
      </c>
      <c r="G1059" s="555">
        <f>G1060+G1061</f>
        <v>881459.6</v>
      </c>
      <c r="H1059" s="530">
        <f>G1059/F1059*100</f>
        <v>46.246568730325286</v>
      </c>
      <c r="I1059" s="46"/>
    </row>
    <row r="1060" spans="1:9" ht="12.75">
      <c r="A1060" s="549"/>
      <c r="B1060" s="549"/>
      <c r="C1060" s="536"/>
      <c r="D1060" s="528" t="s">
        <v>179</v>
      </c>
      <c r="E1060" s="542">
        <v>0</v>
      </c>
      <c r="F1060" s="542">
        <v>0</v>
      </c>
      <c r="G1060" s="543">
        <v>0</v>
      </c>
      <c r="H1060" s="530">
        <v>0</v>
      </c>
      <c r="I1060" s="46"/>
    </row>
    <row r="1061" spans="1:9" ht="12.75">
      <c r="A1061" s="549"/>
      <c r="B1061" s="549"/>
      <c r="C1061" s="536"/>
      <c r="D1061" s="528" t="s">
        <v>269</v>
      </c>
      <c r="E1061" s="542">
        <f>SUM(E1062:E1065)</f>
        <v>1906000</v>
      </c>
      <c r="F1061" s="542">
        <f>SUM(F1062:F1065)</f>
        <v>1906000</v>
      </c>
      <c r="G1061" s="543">
        <f>SUM(G1062:G1065)</f>
        <v>881459.6</v>
      </c>
      <c r="H1061" s="530">
        <f>G1061/F1061*100</f>
        <v>46.246568730325286</v>
      </c>
      <c r="I1061" s="46"/>
    </row>
    <row r="1062" spans="1:9" ht="12.75">
      <c r="A1062" s="549"/>
      <c r="B1062" s="549"/>
      <c r="C1062" s="536"/>
      <c r="D1062" s="528" t="s">
        <v>200</v>
      </c>
      <c r="E1062" s="542">
        <v>0</v>
      </c>
      <c r="F1062" s="542">
        <v>0</v>
      </c>
      <c r="G1062" s="543">
        <v>0</v>
      </c>
      <c r="H1062" s="530">
        <v>0</v>
      </c>
      <c r="I1062" s="46"/>
    </row>
    <row r="1063" spans="1:9" ht="12.75">
      <c r="A1063" s="549"/>
      <c r="B1063" s="549"/>
      <c r="C1063" s="536"/>
      <c r="D1063" s="528" t="s">
        <v>201</v>
      </c>
      <c r="E1063" s="542">
        <f>E1076</f>
        <v>1906000</v>
      </c>
      <c r="F1063" s="542">
        <f>F1076</f>
        <v>1906000</v>
      </c>
      <c r="G1063" s="543">
        <f>G1076</f>
        <v>881459.6</v>
      </c>
      <c r="H1063" s="530">
        <f>G1063/F1063*100</f>
        <v>46.246568730325286</v>
      </c>
      <c r="I1063" s="46"/>
    </row>
    <row r="1064" spans="1:9" ht="12.75">
      <c r="A1064" s="549"/>
      <c r="B1064" s="549"/>
      <c r="C1064" s="536"/>
      <c r="D1064" s="528" t="s">
        <v>202</v>
      </c>
      <c r="E1064" s="542"/>
      <c r="F1064" s="542">
        <f>F1077</f>
        <v>0</v>
      </c>
      <c r="G1064" s="543">
        <f>G1077</f>
        <v>0</v>
      </c>
      <c r="H1064" s="530">
        <v>0</v>
      </c>
      <c r="I1064" s="46"/>
    </row>
    <row r="1065" spans="1:9" ht="12.75">
      <c r="A1065" s="550"/>
      <c r="B1065" s="550"/>
      <c r="C1065" s="540"/>
      <c r="D1065" s="528" t="s">
        <v>208</v>
      </c>
      <c r="E1065" s="542">
        <v>0</v>
      </c>
      <c r="F1065" s="542">
        <v>0</v>
      </c>
      <c r="G1065" s="543">
        <v>0</v>
      </c>
      <c r="H1065" s="530">
        <v>0</v>
      </c>
      <c r="I1065" s="46"/>
    </row>
    <row r="1066" spans="1:9" ht="12.75">
      <c r="A1066" s="163"/>
      <c r="B1066" s="140">
        <v>85156</v>
      </c>
      <c r="C1066" s="115"/>
      <c r="D1066" s="67" t="s">
        <v>85</v>
      </c>
      <c r="E1066" s="339"/>
      <c r="F1066" s="339"/>
      <c r="G1066" s="402"/>
      <c r="H1066" s="70"/>
      <c r="I1066" s="46"/>
    </row>
    <row r="1067" spans="1:9" ht="12.75">
      <c r="A1067" s="169"/>
      <c r="B1067" s="194"/>
      <c r="C1067" s="115"/>
      <c r="D1067" s="67" t="s">
        <v>86</v>
      </c>
      <c r="E1067" s="339">
        <f>E1068+E1069</f>
        <v>1906000</v>
      </c>
      <c r="F1067" s="339">
        <f>F1068+F1069</f>
        <v>1906000</v>
      </c>
      <c r="G1067" s="402">
        <f>G1068+G1069</f>
        <v>881459.6</v>
      </c>
      <c r="H1067" s="71">
        <f>G1067/F1067*100</f>
        <v>46.246568730325286</v>
      </c>
      <c r="I1067" s="46"/>
    </row>
    <row r="1068" spans="1:9" ht="12.75">
      <c r="A1068" s="169"/>
      <c r="B1068" s="194"/>
      <c r="C1068" s="115"/>
      <c r="D1068" s="342" t="s">
        <v>179</v>
      </c>
      <c r="E1068" s="347">
        <v>0</v>
      </c>
      <c r="F1068" s="347">
        <v>0</v>
      </c>
      <c r="G1068" s="399">
        <v>0</v>
      </c>
      <c r="H1068" s="400">
        <v>0</v>
      </c>
      <c r="I1068" s="46"/>
    </row>
    <row r="1069" spans="1:9" ht="12.75">
      <c r="A1069" s="415"/>
      <c r="B1069" s="159"/>
      <c r="C1069" s="115"/>
      <c r="D1069" s="342" t="s">
        <v>245</v>
      </c>
      <c r="E1069" s="347">
        <f>SUM(E1075:E1078)</f>
        <v>1906000</v>
      </c>
      <c r="F1069" s="347">
        <f>SUM(F1075:F1078)</f>
        <v>1906000</v>
      </c>
      <c r="G1069" s="399">
        <f>SUM(G1075:G1078)</f>
        <v>881459.6</v>
      </c>
      <c r="H1069" s="400">
        <f>G1069/F1069*100</f>
        <v>46.246568730325286</v>
      </c>
      <c r="I1069" s="46"/>
    </row>
    <row r="1070" spans="1:9" ht="12.75">
      <c r="A1070" s="416"/>
      <c r="B1070" s="168"/>
      <c r="C1070" s="168"/>
      <c r="D1070" s="458"/>
      <c r="E1070" s="709" t="s">
        <v>399</v>
      </c>
      <c r="F1070" s="707"/>
      <c r="G1070" s="708"/>
      <c r="H1070" s="471"/>
      <c r="I1070" s="46"/>
    </row>
    <row r="1071" spans="1:9" ht="12.75">
      <c r="A1071" s="416"/>
      <c r="B1071" s="168"/>
      <c r="C1071" s="168"/>
      <c r="D1071" s="458"/>
      <c r="E1071" s="709"/>
      <c r="F1071" s="707"/>
      <c r="G1071" s="708"/>
      <c r="H1071" s="471"/>
      <c r="I1071" s="46"/>
    </row>
    <row r="1072" spans="1:9" ht="12.75">
      <c r="A1072" s="55" t="s">
        <v>0</v>
      </c>
      <c r="B1072" s="52" t="s">
        <v>1</v>
      </c>
      <c r="C1072" s="335" t="s">
        <v>2</v>
      </c>
      <c r="D1072" s="53" t="s">
        <v>3</v>
      </c>
      <c r="E1072" s="54" t="s">
        <v>151</v>
      </c>
      <c r="F1072" s="53" t="s">
        <v>153</v>
      </c>
      <c r="G1072" s="55" t="s">
        <v>155</v>
      </c>
      <c r="H1072" s="289" t="s">
        <v>58</v>
      </c>
      <c r="I1072" s="46"/>
    </row>
    <row r="1073" spans="1:9" ht="12.75">
      <c r="A1073" s="60"/>
      <c r="B1073" s="57"/>
      <c r="C1073" s="337"/>
      <c r="D1073" s="58"/>
      <c r="E1073" s="57" t="s">
        <v>152</v>
      </c>
      <c r="F1073" s="58" t="s">
        <v>154</v>
      </c>
      <c r="G1073" s="60" t="s">
        <v>454</v>
      </c>
      <c r="H1073" s="57" t="s">
        <v>170</v>
      </c>
      <c r="I1073" s="46"/>
    </row>
    <row r="1074" spans="1:9" ht="12.75">
      <c r="A1074" s="365">
        <v>1</v>
      </c>
      <c r="B1074" s="365">
        <v>2</v>
      </c>
      <c r="C1074" s="365">
        <v>3</v>
      </c>
      <c r="D1074" s="60">
        <v>4</v>
      </c>
      <c r="E1074" s="57">
        <v>5</v>
      </c>
      <c r="F1074" s="57">
        <v>6</v>
      </c>
      <c r="G1074" s="60">
        <v>7</v>
      </c>
      <c r="H1074" s="290">
        <v>8</v>
      </c>
      <c r="I1074" s="46"/>
    </row>
    <row r="1075" spans="1:9" ht="12.75">
      <c r="A1075" s="169"/>
      <c r="B1075" s="194"/>
      <c r="C1075" s="115"/>
      <c r="D1075" s="73" t="s">
        <v>200</v>
      </c>
      <c r="E1075" s="284">
        <v>0</v>
      </c>
      <c r="F1075" s="284">
        <v>0</v>
      </c>
      <c r="G1075" s="401">
        <v>0</v>
      </c>
      <c r="H1075" s="390">
        <v>0</v>
      </c>
      <c r="I1075" s="46"/>
    </row>
    <row r="1076" spans="1:9" ht="12.75">
      <c r="A1076" s="169"/>
      <c r="B1076" s="194"/>
      <c r="C1076" s="115"/>
      <c r="D1076" s="73" t="s">
        <v>201</v>
      </c>
      <c r="E1076" s="284">
        <f>E1080+E1082</f>
        <v>1906000</v>
      </c>
      <c r="F1076" s="284">
        <f>F1080+F1082</f>
        <v>1906000</v>
      </c>
      <c r="G1076" s="401">
        <f>G1080+G1082</f>
        <v>881459.6</v>
      </c>
      <c r="H1076" s="390">
        <f>G1076/F1076*100</f>
        <v>46.246568730325286</v>
      </c>
      <c r="I1076" s="46"/>
    </row>
    <row r="1077" spans="1:9" ht="12.75">
      <c r="A1077" s="169"/>
      <c r="B1077" s="194"/>
      <c r="C1077" s="115"/>
      <c r="D1077" s="73" t="s">
        <v>202</v>
      </c>
      <c r="E1077" s="284">
        <v>0</v>
      </c>
      <c r="F1077" s="284">
        <v>0</v>
      </c>
      <c r="G1077" s="401">
        <v>0</v>
      </c>
      <c r="H1077" s="390">
        <v>0</v>
      </c>
      <c r="I1077" s="46"/>
    </row>
    <row r="1078" spans="1:9" ht="12.75">
      <c r="A1078" s="169"/>
      <c r="B1078" s="194"/>
      <c r="C1078" s="115"/>
      <c r="D1078" s="73" t="s">
        <v>208</v>
      </c>
      <c r="E1078" s="284">
        <v>0</v>
      </c>
      <c r="F1078" s="284">
        <v>0</v>
      </c>
      <c r="G1078" s="401">
        <v>0</v>
      </c>
      <c r="H1078" s="390">
        <v>0</v>
      </c>
      <c r="I1078" s="46"/>
    </row>
    <row r="1079" spans="1:9" ht="12.75">
      <c r="A1079" s="219"/>
      <c r="B1079" s="375"/>
      <c r="C1079" s="183"/>
      <c r="D1079" s="363" t="s">
        <v>44</v>
      </c>
      <c r="E1079" s="300">
        <f>E1080</f>
        <v>1881000</v>
      </c>
      <c r="F1079" s="300">
        <f>F1080</f>
        <v>1881000</v>
      </c>
      <c r="G1079" s="394">
        <f>G1080</f>
        <v>872006</v>
      </c>
      <c r="H1079" s="387">
        <f aca="true" t="shared" si="55" ref="H1079:H1086">G1079/F1079*100</f>
        <v>46.35863902179692</v>
      </c>
      <c r="I1079" s="46"/>
    </row>
    <row r="1080" spans="1:9" ht="12.75">
      <c r="A1080" s="165"/>
      <c r="B1080" s="181"/>
      <c r="C1080" s="116"/>
      <c r="D1080" s="73" t="s">
        <v>201</v>
      </c>
      <c r="E1080" s="284">
        <v>1881000</v>
      </c>
      <c r="F1080" s="284">
        <v>1881000</v>
      </c>
      <c r="G1080" s="401">
        <v>872006</v>
      </c>
      <c r="H1080" s="266">
        <f t="shared" si="55"/>
        <v>46.35863902179692</v>
      </c>
      <c r="I1080" s="46"/>
    </row>
    <row r="1081" spans="1:9" ht="12.75">
      <c r="A1081" s="219"/>
      <c r="B1081" s="375"/>
      <c r="C1081" s="183"/>
      <c r="D1081" s="363" t="s">
        <v>346</v>
      </c>
      <c r="E1081" s="300">
        <f>E1082</f>
        <v>25000</v>
      </c>
      <c r="F1081" s="300">
        <f>F1082</f>
        <v>25000</v>
      </c>
      <c r="G1081" s="394">
        <f>G1082</f>
        <v>9453.6</v>
      </c>
      <c r="H1081" s="387">
        <f t="shared" si="55"/>
        <v>37.814400000000006</v>
      </c>
      <c r="I1081" s="46"/>
    </row>
    <row r="1082" spans="1:9" ht="12.75">
      <c r="A1082" s="171"/>
      <c r="B1082" s="184"/>
      <c r="C1082" s="116"/>
      <c r="D1082" s="73" t="s">
        <v>201</v>
      </c>
      <c r="E1082" s="284">
        <v>25000</v>
      </c>
      <c r="F1082" s="284">
        <v>25000</v>
      </c>
      <c r="G1082" s="401">
        <v>9453.6</v>
      </c>
      <c r="H1082" s="266">
        <f t="shared" si="55"/>
        <v>37.814400000000006</v>
      </c>
      <c r="I1082" s="46"/>
    </row>
    <row r="1083" spans="1:9" ht="12.75">
      <c r="A1083" s="523">
        <v>852</v>
      </c>
      <c r="B1083" s="522"/>
      <c r="C1083" s="523"/>
      <c r="D1083" s="524" t="s">
        <v>87</v>
      </c>
      <c r="E1083" s="327">
        <f>E1084</f>
        <v>0</v>
      </c>
      <c r="F1083" s="327">
        <f>F1084</f>
        <v>5922</v>
      </c>
      <c r="G1083" s="313">
        <f>G1084</f>
        <v>0</v>
      </c>
      <c r="H1083" s="530">
        <f t="shared" si="55"/>
        <v>0</v>
      </c>
      <c r="I1083" s="46"/>
    </row>
    <row r="1084" spans="1:9" ht="12.75">
      <c r="A1084" s="536"/>
      <c r="B1084" s="549"/>
      <c r="C1084" s="536"/>
      <c r="D1084" s="528" t="s">
        <v>269</v>
      </c>
      <c r="E1084" s="327">
        <f>SUM(E1085:E1088)</f>
        <v>0</v>
      </c>
      <c r="F1084" s="327">
        <f>SUM(F1085:F1088)</f>
        <v>5922</v>
      </c>
      <c r="G1084" s="313">
        <f>SUM(G1085:G1088)</f>
        <v>0</v>
      </c>
      <c r="H1084" s="530">
        <f t="shared" si="55"/>
        <v>0</v>
      </c>
      <c r="I1084" s="46"/>
    </row>
    <row r="1085" spans="1:9" ht="12.75">
      <c r="A1085" s="536"/>
      <c r="B1085" s="549"/>
      <c r="C1085" s="536"/>
      <c r="D1085" s="528" t="s">
        <v>200</v>
      </c>
      <c r="E1085" s="327">
        <f aca="true" t="shared" si="56" ref="E1085:G1086">E1091</f>
        <v>0</v>
      </c>
      <c r="F1085" s="327">
        <f t="shared" si="56"/>
        <v>5100</v>
      </c>
      <c r="G1085" s="313">
        <f t="shared" si="56"/>
        <v>0</v>
      </c>
      <c r="H1085" s="530">
        <f t="shared" si="55"/>
        <v>0</v>
      </c>
      <c r="I1085" s="46"/>
    </row>
    <row r="1086" spans="1:9" ht="12.75">
      <c r="A1086" s="536"/>
      <c r="B1086" s="549"/>
      <c r="C1086" s="536"/>
      <c r="D1086" s="528" t="s">
        <v>201</v>
      </c>
      <c r="E1086" s="327">
        <f t="shared" si="56"/>
        <v>0</v>
      </c>
      <c r="F1086" s="327">
        <f t="shared" si="56"/>
        <v>822</v>
      </c>
      <c r="G1086" s="313">
        <f t="shared" si="56"/>
        <v>0</v>
      </c>
      <c r="H1086" s="530">
        <f t="shared" si="55"/>
        <v>0</v>
      </c>
      <c r="I1086" s="46"/>
    </row>
    <row r="1087" spans="1:9" ht="12.75">
      <c r="A1087" s="536"/>
      <c r="B1087" s="549"/>
      <c r="C1087" s="536"/>
      <c r="D1087" s="528" t="s">
        <v>202</v>
      </c>
      <c r="E1087" s="327">
        <v>0</v>
      </c>
      <c r="F1087" s="327"/>
      <c r="G1087" s="313">
        <f>G1093</f>
        <v>0</v>
      </c>
      <c r="H1087" s="530">
        <v>0</v>
      </c>
      <c r="I1087" s="46"/>
    </row>
    <row r="1088" spans="1:9" ht="12.75">
      <c r="A1088" s="540"/>
      <c r="B1088" s="550"/>
      <c r="C1088" s="540"/>
      <c r="D1088" s="528" t="s">
        <v>208</v>
      </c>
      <c r="E1088" s="327">
        <v>0</v>
      </c>
      <c r="F1088" s="327">
        <v>0</v>
      </c>
      <c r="G1088" s="313">
        <v>0</v>
      </c>
      <c r="H1088" s="530">
        <v>0</v>
      </c>
      <c r="I1088" s="46"/>
    </row>
    <row r="1089" spans="1:9" ht="12.75">
      <c r="A1089" s="165"/>
      <c r="B1089" s="194">
        <v>85205</v>
      </c>
      <c r="C1089" s="159"/>
      <c r="D1089" s="81" t="s">
        <v>210</v>
      </c>
      <c r="E1089" s="392">
        <v>0</v>
      </c>
      <c r="F1089" s="392">
        <f>F1090</f>
        <v>5922</v>
      </c>
      <c r="G1089" s="393">
        <v>0</v>
      </c>
      <c r="H1089" s="282">
        <f>G1089/F1089*100</f>
        <v>0</v>
      </c>
      <c r="I1089" s="46"/>
    </row>
    <row r="1090" spans="1:9" ht="12.75">
      <c r="A1090" s="165"/>
      <c r="B1090" s="194"/>
      <c r="C1090" s="115"/>
      <c r="D1090" s="342" t="s">
        <v>245</v>
      </c>
      <c r="E1090" s="347">
        <f>SUM(E1091:E1093)</f>
        <v>0</v>
      </c>
      <c r="F1090" s="347">
        <f>SUM(F1091:F1093)</f>
        <v>5922</v>
      </c>
      <c r="G1090" s="399">
        <f>SUM(G1091:G1093)</f>
        <v>0</v>
      </c>
      <c r="H1090" s="370">
        <f>G1090/F1090*100</f>
        <v>0</v>
      </c>
      <c r="I1090" s="46"/>
    </row>
    <row r="1091" spans="1:9" ht="12.75">
      <c r="A1091" s="165"/>
      <c r="B1091" s="194"/>
      <c r="C1091" s="115"/>
      <c r="D1091" s="73" t="s">
        <v>200</v>
      </c>
      <c r="E1091" s="284">
        <v>0</v>
      </c>
      <c r="F1091" s="284">
        <v>5100</v>
      </c>
      <c r="G1091" s="401">
        <v>0</v>
      </c>
      <c r="H1091" s="266">
        <f>G1091/F1091*100</f>
        <v>0</v>
      </c>
      <c r="I1091" s="46"/>
    </row>
    <row r="1092" spans="1:9" ht="12.75">
      <c r="A1092" s="165"/>
      <c r="B1092" s="181"/>
      <c r="C1092" s="116"/>
      <c r="D1092" s="73" t="s">
        <v>201</v>
      </c>
      <c r="E1092" s="284">
        <v>0</v>
      </c>
      <c r="F1092" s="284">
        <v>822</v>
      </c>
      <c r="G1092" s="401">
        <v>0</v>
      </c>
      <c r="H1092" s="266">
        <f>G1092/F1092*100</f>
        <v>0</v>
      </c>
      <c r="I1092" s="46"/>
    </row>
    <row r="1093" spans="1:9" ht="12.75">
      <c r="A1093" s="171"/>
      <c r="B1093" s="181"/>
      <c r="C1093" s="116"/>
      <c r="D1093" s="73" t="s">
        <v>202</v>
      </c>
      <c r="E1093" s="284">
        <v>0</v>
      </c>
      <c r="F1093" s="284">
        <v>0</v>
      </c>
      <c r="G1093" s="401">
        <v>0</v>
      </c>
      <c r="H1093" s="266">
        <v>0</v>
      </c>
      <c r="I1093" s="46"/>
    </row>
    <row r="1094" spans="1:9" ht="12.75">
      <c r="A1094" s="549">
        <v>853</v>
      </c>
      <c r="B1094" s="522"/>
      <c r="C1094" s="523"/>
      <c r="D1094" s="524" t="s">
        <v>51</v>
      </c>
      <c r="E1094" s="327">
        <f>E1095+E1096</f>
        <v>111000</v>
      </c>
      <c r="F1094" s="327">
        <f>F1095+F1096</f>
        <v>112498</v>
      </c>
      <c r="G1094" s="313">
        <f>G1095+G1096</f>
        <v>60414.37</v>
      </c>
      <c r="H1094" s="313">
        <f>G1094/F1094*100</f>
        <v>53.70261693541218</v>
      </c>
      <c r="I1094" s="46"/>
    </row>
    <row r="1095" spans="1:9" ht="12.75">
      <c r="A1095" s="549"/>
      <c r="B1095" s="549"/>
      <c r="C1095" s="536"/>
      <c r="D1095" s="528" t="s">
        <v>179</v>
      </c>
      <c r="E1095" s="327">
        <v>0</v>
      </c>
      <c r="F1095" s="327">
        <v>0</v>
      </c>
      <c r="G1095" s="547">
        <v>0</v>
      </c>
      <c r="H1095" s="313">
        <v>0</v>
      </c>
      <c r="I1095" s="46"/>
    </row>
    <row r="1096" spans="1:9" ht="12.75">
      <c r="A1096" s="549"/>
      <c r="B1096" s="549"/>
      <c r="C1096" s="536"/>
      <c r="D1096" s="528" t="s">
        <v>269</v>
      </c>
      <c r="E1096" s="327">
        <f>SUM(E1097:E1100)</f>
        <v>111000</v>
      </c>
      <c r="F1096" s="327">
        <f>SUM(F1097:F1100)</f>
        <v>112498</v>
      </c>
      <c r="G1096" s="547">
        <f>SUM(G1097:G1100)</f>
        <v>60414.37</v>
      </c>
      <c r="H1096" s="313">
        <f>G1096/F1096*100</f>
        <v>53.70261693541218</v>
      </c>
      <c r="I1096" s="46"/>
    </row>
    <row r="1097" spans="1:9" ht="12.75">
      <c r="A1097" s="549"/>
      <c r="B1097" s="549"/>
      <c r="C1097" s="536"/>
      <c r="D1097" s="528" t="s">
        <v>200</v>
      </c>
      <c r="E1097" s="327">
        <f aca="true" t="shared" si="57" ref="E1097:G1098">E1103</f>
        <v>95446</v>
      </c>
      <c r="F1097" s="327">
        <f t="shared" si="57"/>
        <v>91446</v>
      </c>
      <c r="G1097" s="547">
        <f t="shared" si="57"/>
        <v>50683.33</v>
      </c>
      <c r="H1097" s="313">
        <f>G1097/F1097*100</f>
        <v>55.42432692517989</v>
      </c>
      <c r="I1097" s="46"/>
    </row>
    <row r="1098" spans="1:9" ht="12.75">
      <c r="A1098" s="549"/>
      <c r="B1098" s="549"/>
      <c r="C1098" s="536"/>
      <c r="D1098" s="528" t="s">
        <v>201</v>
      </c>
      <c r="E1098" s="327">
        <f t="shared" si="57"/>
        <v>15304</v>
      </c>
      <c r="F1098" s="327">
        <f t="shared" si="57"/>
        <v>19304</v>
      </c>
      <c r="G1098" s="547">
        <f t="shared" si="57"/>
        <v>8233.67</v>
      </c>
      <c r="H1098" s="313">
        <f>G1098/F1098*100</f>
        <v>42.65266266058848</v>
      </c>
      <c r="I1098" s="46"/>
    </row>
    <row r="1099" spans="1:9" ht="12.75">
      <c r="A1099" s="549"/>
      <c r="B1099" s="549"/>
      <c r="C1099" s="536"/>
      <c r="D1099" s="528" t="s">
        <v>202</v>
      </c>
      <c r="E1099" s="327">
        <v>250</v>
      </c>
      <c r="F1099" s="327">
        <f>F1105+F1112</f>
        <v>1748</v>
      </c>
      <c r="G1099" s="547">
        <f>G1105+G1112</f>
        <v>1497.37</v>
      </c>
      <c r="H1099" s="313">
        <v>0</v>
      </c>
      <c r="I1099" s="46"/>
    </row>
    <row r="1100" spans="1:9" ht="12.75">
      <c r="A1100" s="550"/>
      <c r="B1100" s="550"/>
      <c r="C1100" s="540"/>
      <c r="D1100" s="528" t="s">
        <v>208</v>
      </c>
      <c r="E1100" s="327">
        <v>0</v>
      </c>
      <c r="F1100" s="327">
        <v>0</v>
      </c>
      <c r="G1100" s="547">
        <v>0</v>
      </c>
      <c r="H1100" s="313">
        <v>0</v>
      </c>
      <c r="I1100" s="46"/>
    </row>
    <row r="1101" spans="1:9" ht="12.75">
      <c r="A1101" s="169"/>
      <c r="B1101" s="170">
        <v>85321</v>
      </c>
      <c r="C1101" s="159"/>
      <c r="D1101" s="67" t="s">
        <v>52</v>
      </c>
      <c r="E1101" s="339">
        <f>SUM(E1103:E1105)</f>
        <v>111000</v>
      </c>
      <c r="F1101" s="339">
        <f>F1102</f>
        <v>111000</v>
      </c>
      <c r="G1101" s="340">
        <f>G1102</f>
        <v>58917</v>
      </c>
      <c r="H1101" s="71">
        <f>G1101/F1101*100</f>
        <v>53.078378378378375</v>
      </c>
      <c r="I1101" s="46"/>
    </row>
    <row r="1102" spans="1:9" ht="12.75">
      <c r="A1102" s="169"/>
      <c r="B1102" s="229"/>
      <c r="C1102" s="115"/>
      <c r="D1102" s="342" t="s">
        <v>245</v>
      </c>
      <c r="E1102" s="347">
        <f>SUM(E1103:E1105)</f>
        <v>111000</v>
      </c>
      <c r="F1102" s="347">
        <f>SUM(F1103:F1105)</f>
        <v>111000</v>
      </c>
      <c r="G1102" s="348">
        <f>SUM(G1103:G1105)</f>
        <v>58917</v>
      </c>
      <c r="H1102" s="77">
        <f>G1102/F1102*100</f>
        <v>53.078378378378375</v>
      </c>
      <c r="I1102" s="46"/>
    </row>
    <row r="1103" spans="1:9" ht="12.75">
      <c r="A1103" s="165"/>
      <c r="B1103" s="165"/>
      <c r="C1103" s="116"/>
      <c r="D1103" s="73" t="s">
        <v>200</v>
      </c>
      <c r="E1103" s="284">
        <v>95446</v>
      </c>
      <c r="F1103" s="284">
        <v>91446</v>
      </c>
      <c r="G1103" s="349">
        <v>50683.33</v>
      </c>
      <c r="H1103" s="266">
        <f>G1103/F1103*100</f>
        <v>55.42432692517989</v>
      </c>
      <c r="I1103" s="46"/>
    </row>
    <row r="1104" spans="1:9" ht="12.75">
      <c r="A1104" s="165"/>
      <c r="B1104" s="165"/>
      <c r="C1104" s="116"/>
      <c r="D1104" s="73" t="s">
        <v>201</v>
      </c>
      <c r="E1104" s="284">
        <v>15304</v>
      </c>
      <c r="F1104" s="284">
        <v>19304</v>
      </c>
      <c r="G1104" s="349">
        <v>8233.67</v>
      </c>
      <c r="H1104" s="266">
        <f>G1104/F1104*100</f>
        <v>42.65266266058848</v>
      </c>
      <c r="I1104" s="46"/>
    </row>
    <row r="1105" spans="1:9" ht="12.75">
      <c r="A1105" s="165"/>
      <c r="B1105" s="171"/>
      <c r="C1105" s="116"/>
      <c r="D1105" s="73" t="s">
        <v>202</v>
      </c>
      <c r="E1105" s="284">
        <v>250</v>
      </c>
      <c r="F1105" s="284">
        <v>250</v>
      </c>
      <c r="G1105" s="349">
        <v>0</v>
      </c>
      <c r="H1105" s="266">
        <v>0</v>
      </c>
      <c r="I1105" s="46"/>
    </row>
    <row r="1106" spans="1:9" ht="12.75">
      <c r="A1106" s="165"/>
      <c r="B1106" s="140">
        <v>85334</v>
      </c>
      <c r="C1106" s="115"/>
      <c r="D1106" s="67" t="s">
        <v>461</v>
      </c>
      <c r="E1106" s="339">
        <v>0</v>
      </c>
      <c r="F1106" s="339">
        <f>F1108+F1109</f>
        <v>1498</v>
      </c>
      <c r="G1106" s="340">
        <f>G1108+G1109</f>
        <v>1497.37</v>
      </c>
      <c r="H1106" s="272">
        <f>G1106/F1106*100</f>
        <v>99.95794392523364</v>
      </c>
      <c r="I1106" s="46"/>
    </row>
    <row r="1107" spans="1:9" ht="12.75">
      <c r="A1107" s="165"/>
      <c r="B1107" s="375"/>
      <c r="C1107" s="183"/>
      <c r="D1107" s="363" t="s">
        <v>120</v>
      </c>
      <c r="E1107" s="300">
        <v>0</v>
      </c>
      <c r="F1107" s="300">
        <f>F1109</f>
        <v>1498</v>
      </c>
      <c r="G1107" s="301">
        <f>G1109</f>
        <v>1497.37</v>
      </c>
      <c r="H1107" s="270">
        <f>G1107/F1107*100</f>
        <v>99.95794392523364</v>
      </c>
      <c r="I1107" s="46"/>
    </row>
    <row r="1108" spans="1:9" ht="12.75">
      <c r="A1108" s="165"/>
      <c r="B1108" s="375"/>
      <c r="C1108" s="183"/>
      <c r="D1108" s="342" t="s">
        <v>179</v>
      </c>
      <c r="E1108" s="284">
        <v>0</v>
      </c>
      <c r="F1108" s="284">
        <v>0</v>
      </c>
      <c r="G1108" s="349">
        <v>0</v>
      </c>
      <c r="H1108" s="266">
        <v>0</v>
      </c>
      <c r="I1108" s="46"/>
    </row>
    <row r="1109" spans="1:9" ht="12.75">
      <c r="A1109" s="165"/>
      <c r="B1109" s="375"/>
      <c r="C1109" s="183"/>
      <c r="D1109" s="150" t="s">
        <v>245</v>
      </c>
      <c r="E1109" s="284">
        <v>0</v>
      </c>
      <c r="F1109" s="284">
        <v>1498</v>
      </c>
      <c r="G1109" s="349">
        <v>1497.37</v>
      </c>
      <c r="H1109" s="266">
        <f>G1109/F1109*100</f>
        <v>99.95794392523364</v>
      </c>
      <c r="I1109" s="46"/>
    </row>
    <row r="1110" spans="1:9" ht="12.75">
      <c r="A1110" s="165"/>
      <c r="B1110" s="181"/>
      <c r="C1110" s="116"/>
      <c r="D1110" s="73" t="s">
        <v>200</v>
      </c>
      <c r="E1110" s="284">
        <v>0</v>
      </c>
      <c r="F1110" s="284">
        <v>0</v>
      </c>
      <c r="G1110" s="349">
        <v>0</v>
      </c>
      <c r="H1110" s="266">
        <v>0</v>
      </c>
      <c r="I1110" s="46"/>
    </row>
    <row r="1111" spans="1:9" ht="12.75">
      <c r="A1111" s="165"/>
      <c r="B1111" s="181"/>
      <c r="C1111" s="116"/>
      <c r="D1111" s="73" t="s">
        <v>201</v>
      </c>
      <c r="E1111" s="284">
        <v>0</v>
      </c>
      <c r="F1111" s="284">
        <v>0</v>
      </c>
      <c r="G1111" s="349">
        <v>0</v>
      </c>
      <c r="H1111" s="266">
        <v>0</v>
      </c>
      <c r="I1111" s="46"/>
    </row>
    <row r="1112" spans="1:9" ht="12.75">
      <c r="A1112" s="165"/>
      <c r="B1112" s="184"/>
      <c r="C1112" s="116"/>
      <c r="D1112" s="73" t="s">
        <v>202</v>
      </c>
      <c r="E1112" s="284">
        <v>0</v>
      </c>
      <c r="F1112" s="284">
        <v>1498</v>
      </c>
      <c r="G1112" s="349">
        <v>1497.37</v>
      </c>
      <c r="H1112" s="266">
        <f>G1112/F1112*100</f>
        <v>99.95794392523364</v>
      </c>
      <c r="I1112" s="46"/>
    </row>
    <row r="1113" spans="1:9" ht="12.75">
      <c r="A1113" s="523">
        <v>855</v>
      </c>
      <c r="B1113" s="532"/>
      <c r="C1113" s="327"/>
      <c r="D1113" s="521" t="s">
        <v>409</v>
      </c>
      <c r="E1113" s="327">
        <f>E1114</f>
        <v>666000</v>
      </c>
      <c r="F1113" s="327">
        <f>F1114</f>
        <v>666000</v>
      </c>
      <c r="G1113" s="313">
        <f>G1114</f>
        <v>363087.46</v>
      </c>
      <c r="H1113" s="325">
        <f>G1113/F1113*100</f>
        <v>54.51763663663664</v>
      </c>
      <c r="I1113" s="46"/>
    </row>
    <row r="1114" spans="1:9" ht="12.75">
      <c r="A1114" s="526"/>
      <c r="B1114" s="754"/>
      <c r="C1114" s="737"/>
      <c r="D1114" s="528" t="s">
        <v>269</v>
      </c>
      <c r="E1114" s="706">
        <f>SUM(E1115:E1118)</f>
        <v>666000</v>
      </c>
      <c r="F1114" s="706">
        <f>SUM(F1115:F1118)</f>
        <v>666000</v>
      </c>
      <c r="G1114" s="738">
        <f>SUM(G1115:G1118)</f>
        <v>363087.46</v>
      </c>
      <c r="H1114" s="325">
        <f aca="true" t="shared" si="58" ref="H1114:H1119">G1114/F1114*100</f>
        <v>54.51763663663664</v>
      </c>
      <c r="I1114" s="46"/>
    </row>
    <row r="1115" spans="1:9" ht="12.75">
      <c r="A1115" s="526"/>
      <c r="B1115" s="754"/>
      <c r="C1115" s="737"/>
      <c r="D1115" s="528" t="s">
        <v>200</v>
      </c>
      <c r="E1115" s="706">
        <f aca="true" t="shared" si="59" ref="E1115:G1116">E1123</f>
        <v>3056</v>
      </c>
      <c r="F1115" s="706">
        <f t="shared" si="59"/>
        <v>3056</v>
      </c>
      <c r="G1115" s="738">
        <f t="shared" si="59"/>
        <v>1619.14</v>
      </c>
      <c r="H1115" s="325">
        <f t="shared" si="58"/>
        <v>52.98232984293194</v>
      </c>
      <c r="I1115" s="46"/>
    </row>
    <row r="1116" spans="1:9" ht="12.75">
      <c r="A1116" s="526"/>
      <c r="B1116" s="754"/>
      <c r="C1116" s="737"/>
      <c r="D1116" s="528" t="s">
        <v>201</v>
      </c>
      <c r="E1116" s="706">
        <f t="shared" si="59"/>
        <v>3604</v>
      </c>
      <c r="F1116" s="706">
        <f t="shared" si="59"/>
        <v>3604</v>
      </c>
      <c r="G1116" s="738">
        <f t="shared" si="59"/>
        <v>197</v>
      </c>
      <c r="H1116" s="325">
        <f t="shared" si="58"/>
        <v>5.4661487236404</v>
      </c>
      <c r="I1116" s="46"/>
    </row>
    <row r="1117" spans="1:9" ht="12.75">
      <c r="A1117" s="526"/>
      <c r="B1117" s="754"/>
      <c r="C1117" s="737"/>
      <c r="D1117" s="528" t="s">
        <v>202</v>
      </c>
      <c r="E1117" s="706">
        <f>E1125</f>
        <v>659340</v>
      </c>
      <c r="F1117" s="706">
        <f>F1125</f>
        <v>659340</v>
      </c>
      <c r="G1117" s="738">
        <f>G1125</f>
        <v>361271.32</v>
      </c>
      <c r="H1117" s="325">
        <f t="shared" si="58"/>
        <v>54.79287165953832</v>
      </c>
      <c r="I1117" s="46"/>
    </row>
    <row r="1118" spans="1:9" ht="12.75">
      <c r="A1118" s="534"/>
      <c r="B1118" s="755"/>
      <c r="C1118" s="737"/>
      <c r="D1118" s="528" t="s">
        <v>208</v>
      </c>
      <c r="E1118" s="706">
        <v>0</v>
      </c>
      <c r="F1118" s="706">
        <v>0</v>
      </c>
      <c r="G1118" s="738">
        <v>0</v>
      </c>
      <c r="H1118" s="325">
        <v>0</v>
      </c>
      <c r="I1118" s="46"/>
    </row>
    <row r="1119" spans="1:9" ht="12.75">
      <c r="A1119" s="172"/>
      <c r="B1119" s="170">
        <v>85508</v>
      </c>
      <c r="C1119" s="433"/>
      <c r="D1119" s="81" t="s">
        <v>337</v>
      </c>
      <c r="E1119" s="392">
        <f>E1120</f>
        <v>666000</v>
      </c>
      <c r="F1119" s="392">
        <f>F1120</f>
        <v>666000</v>
      </c>
      <c r="G1119" s="434">
        <f>G1120</f>
        <v>363087.46</v>
      </c>
      <c r="H1119" s="282">
        <f t="shared" si="58"/>
        <v>54.51763663663664</v>
      </c>
      <c r="I1119" s="46"/>
    </row>
    <row r="1120" spans="1:9" ht="12.75">
      <c r="A1120" s="172"/>
      <c r="B1120" s="229"/>
      <c r="C1120" s="433"/>
      <c r="D1120" s="150" t="s">
        <v>245</v>
      </c>
      <c r="E1120" s="392">
        <f>E1122</f>
        <v>666000</v>
      </c>
      <c r="F1120" s="392">
        <f>F1122</f>
        <v>666000</v>
      </c>
      <c r="G1120" s="434">
        <f>G1122</f>
        <v>363087.46</v>
      </c>
      <c r="H1120" s="282">
        <f>G1120/F1120*100</f>
        <v>54.51763663663664</v>
      </c>
      <c r="I1120" s="46"/>
    </row>
    <row r="1121" spans="1:9" ht="12.75">
      <c r="A1121" s="172"/>
      <c r="B1121" s="165"/>
      <c r="C1121" s="298"/>
      <c r="D1121" s="363" t="s">
        <v>425</v>
      </c>
      <c r="E1121" s="300"/>
      <c r="F1121" s="300"/>
      <c r="G1121" s="301"/>
      <c r="H1121" s="306"/>
      <c r="I1121" s="46"/>
    </row>
    <row r="1122" spans="1:9" ht="12.75">
      <c r="A1122" s="172"/>
      <c r="B1122" s="165"/>
      <c r="C1122" s="298"/>
      <c r="D1122" s="150" t="s">
        <v>245</v>
      </c>
      <c r="E1122" s="300">
        <f>E1123+E1124+E1125</f>
        <v>666000</v>
      </c>
      <c r="F1122" s="300">
        <f>F1123+F1124+F1125+F1126</f>
        <v>666000</v>
      </c>
      <c r="G1122" s="301">
        <f>G1123+G1124+G1125+G1126</f>
        <v>363087.46</v>
      </c>
      <c r="H1122" s="430">
        <f>G1122/F1122*100</f>
        <v>54.51763663663664</v>
      </c>
      <c r="I1122" s="46"/>
    </row>
    <row r="1123" spans="1:9" ht="12.75">
      <c r="A1123" s="172"/>
      <c r="B1123" s="165"/>
      <c r="C1123" s="298"/>
      <c r="D1123" s="73" t="s">
        <v>200</v>
      </c>
      <c r="E1123" s="284">
        <v>3056</v>
      </c>
      <c r="F1123" s="284">
        <v>3056</v>
      </c>
      <c r="G1123" s="349">
        <v>1619.14</v>
      </c>
      <c r="H1123" s="306">
        <f>G1123/F1123*100</f>
        <v>52.98232984293194</v>
      </c>
      <c r="I1123" s="46"/>
    </row>
    <row r="1124" spans="1:9" ht="12.75">
      <c r="A1124" s="172"/>
      <c r="B1124" s="165"/>
      <c r="C1124" s="298"/>
      <c r="D1124" s="73" t="s">
        <v>201</v>
      </c>
      <c r="E1124" s="284">
        <v>3604</v>
      </c>
      <c r="F1124" s="284">
        <v>3604</v>
      </c>
      <c r="G1124" s="349">
        <v>197</v>
      </c>
      <c r="H1124" s="306">
        <f>G1124/F1124*100</f>
        <v>5.4661487236404</v>
      </c>
      <c r="I1124" s="46"/>
    </row>
    <row r="1125" spans="1:9" ht="12.75">
      <c r="A1125" s="172"/>
      <c r="B1125" s="165"/>
      <c r="C1125" s="298"/>
      <c r="D1125" s="73" t="s">
        <v>202</v>
      </c>
      <c r="E1125" s="284">
        <v>659340</v>
      </c>
      <c r="F1125" s="284">
        <v>659340</v>
      </c>
      <c r="G1125" s="349">
        <v>361271.32</v>
      </c>
      <c r="H1125" s="306">
        <f>G1125/F1125*100</f>
        <v>54.79287165953832</v>
      </c>
      <c r="I1125" s="46"/>
    </row>
    <row r="1126" spans="1:9" ht="12.75">
      <c r="A1126" s="172"/>
      <c r="B1126" s="165"/>
      <c r="C1126" s="298"/>
      <c r="D1126" s="73" t="s">
        <v>208</v>
      </c>
      <c r="E1126" s="284">
        <v>0</v>
      </c>
      <c r="F1126" s="284">
        <v>0</v>
      </c>
      <c r="G1126" s="349">
        <v>0</v>
      </c>
      <c r="H1126" s="306">
        <v>0</v>
      </c>
      <c r="I1126" s="46"/>
    </row>
    <row r="1127" spans="1:9" ht="12.75">
      <c r="A1127" s="522"/>
      <c r="B1127" s="523"/>
      <c r="C1127" s="524"/>
      <c r="D1127" s="521" t="s">
        <v>143</v>
      </c>
      <c r="E1127" s="327">
        <f>E1128+E1129</f>
        <v>7043108</v>
      </c>
      <c r="F1127" s="327">
        <f>F1128+F1129</f>
        <v>7183843</v>
      </c>
      <c r="G1127" s="313">
        <f>G1128+G1129</f>
        <v>3630118.34</v>
      </c>
      <c r="H1127" s="530">
        <f>G1127/F1127*100</f>
        <v>50.53170482706818</v>
      </c>
      <c r="I1127" s="46"/>
    </row>
    <row r="1128" spans="1:9" ht="12.75">
      <c r="A1128" s="616"/>
      <c r="B1128" s="536"/>
      <c r="C1128" s="524"/>
      <c r="D1128" s="574" t="s">
        <v>179</v>
      </c>
      <c r="E1128" s="529">
        <f>E955+E967+E980+E1013+E1033+E1060+E1095</f>
        <v>0</v>
      </c>
      <c r="F1128" s="563">
        <f>F980</f>
        <v>0</v>
      </c>
      <c r="G1128" s="563">
        <v>0</v>
      </c>
      <c r="H1128" s="530">
        <v>0</v>
      </c>
      <c r="I1128" s="46"/>
    </row>
    <row r="1129" spans="1:9" ht="12.75">
      <c r="A1129" s="616"/>
      <c r="B1129" s="536"/>
      <c r="C1129" s="524"/>
      <c r="D1129" s="528" t="s">
        <v>269</v>
      </c>
      <c r="E1129" s="529">
        <f>SUM(E1130:E1132)</f>
        <v>7043108</v>
      </c>
      <c r="F1129" s="563">
        <f>SUM(F1130:F1132)</f>
        <v>7183843</v>
      </c>
      <c r="G1129" s="530">
        <f>SUM(G1130:G1132)</f>
        <v>3630118.34</v>
      </c>
      <c r="H1129" s="530">
        <f>G1129/F1129*100</f>
        <v>50.53170482706818</v>
      </c>
      <c r="I1129" s="46"/>
    </row>
    <row r="1130" spans="1:9" ht="12.75">
      <c r="A1130" s="616"/>
      <c r="B1130" s="536"/>
      <c r="C1130" s="524"/>
      <c r="D1130" s="574" t="s">
        <v>200</v>
      </c>
      <c r="E1130" s="529">
        <f>E957+E969+E982+E1015+E1035+E1062+E1085+E1097+E1115+E1049</f>
        <v>3634481</v>
      </c>
      <c r="F1130" s="563">
        <f>F957+F969+F982+F1015+F1035+F1062+F1085+F1097+F1115</f>
        <v>3769169</v>
      </c>
      <c r="G1130" s="530">
        <f>G957+G969+G982+G1015+G1035+G1062+G1085+G1097+G1115</f>
        <v>2030017.3499999999</v>
      </c>
      <c r="H1130" s="530">
        <f>G1130/F1130*100</f>
        <v>53.85848578294048</v>
      </c>
      <c r="I1130" s="46"/>
    </row>
    <row r="1131" spans="1:9" ht="12.75">
      <c r="A1131" s="616"/>
      <c r="B1131" s="536"/>
      <c r="C1131" s="524"/>
      <c r="D1131" s="574" t="s">
        <v>201</v>
      </c>
      <c r="E1131" s="529">
        <f>E958+E970+E983+E1016+E1036+E1063+E1086+E1098+E1116+E1050</f>
        <v>2561537</v>
      </c>
      <c r="F1131" s="563">
        <f>F958+F970+F983+F1016+F1036+F1063+F1086+F1098+F1050+F1116</f>
        <v>2566706</v>
      </c>
      <c r="G1131" s="530">
        <f>G958+G970+G983+G1016+G1036+G1063+G1086+G1098+G1050+G1116</f>
        <v>1143866.3599999999</v>
      </c>
      <c r="H1131" s="530">
        <f>G1131/F1131*100</f>
        <v>44.565538865768026</v>
      </c>
      <c r="I1131" s="46"/>
    </row>
    <row r="1132" spans="1:9" ht="12.75">
      <c r="A1132" s="616"/>
      <c r="B1132" s="536"/>
      <c r="C1132" s="524"/>
      <c r="D1132" s="574" t="s">
        <v>202</v>
      </c>
      <c r="E1132" s="529">
        <f>E959+E971+E984+E1017+E1037+E1064+E1087+E1099+E1117+E1058</f>
        <v>847090</v>
      </c>
      <c r="F1132" s="563">
        <f>F959+F971+F984+F1017+F1037+F1064+F1087+F1099+F1117</f>
        <v>847968</v>
      </c>
      <c r="G1132" s="530">
        <f>G959+G971+G984+G1017+G1037+G1064+G1087+G1099+G1117</f>
        <v>456234.63</v>
      </c>
      <c r="H1132" s="530">
        <f>G1132/F1132*100</f>
        <v>53.80328385033397</v>
      </c>
      <c r="I1132" s="46"/>
    </row>
    <row r="1133" spans="1:9" ht="12.75">
      <c r="A1133" s="458"/>
      <c r="B1133" s="458"/>
      <c r="C1133" s="458"/>
      <c r="D1133" s="458"/>
      <c r="E1133" s="710" t="s">
        <v>400</v>
      </c>
      <c r="F1133" s="464"/>
      <c r="G1133" s="464"/>
      <c r="H1133" s="471"/>
      <c r="I1133" s="46"/>
    </row>
    <row r="1134" spans="1:9" ht="13.5" customHeight="1">
      <c r="A1134" s="47"/>
      <c r="B1134" s="47"/>
      <c r="C1134" s="47"/>
      <c r="D1134" s="472"/>
      <c r="E1134" s="47"/>
      <c r="F1134" s="47" t="s">
        <v>140</v>
      </c>
      <c r="G1134" s="47"/>
      <c r="H1134" s="48"/>
      <c r="I1134" s="46"/>
    </row>
    <row r="1135" spans="1:9" ht="13.5" customHeight="1">
      <c r="A1135" s="47"/>
      <c r="B1135" s="47"/>
      <c r="C1135" s="47"/>
      <c r="D1135" s="47"/>
      <c r="E1135" s="47"/>
      <c r="F1135" s="47" t="s">
        <v>121</v>
      </c>
      <c r="G1135" s="47"/>
      <c r="H1135" s="48"/>
      <c r="I1135" s="46"/>
    </row>
    <row r="1136" spans="1:9" ht="13.5" customHeight="1">
      <c r="A1136" s="47"/>
      <c r="B1136" s="47"/>
      <c r="C1136" s="47"/>
      <c r="D1136" s="47"/>
      <c r="E1136" s="47"/>
      <c r="F1136" s="47" t="s">
        <v>407</v>
      </c>
      <c r="G1136" s="47"/>
      <c r="H1136" s="48"/>
      <c r="I1136" s="46"/>
    </row>
    <row r="1137" spans="1:9" ht="13.5" customHeight="1">
      <c r="A1137" s="46"/>
      <c r="B1137" s="474" t="s">
        <v>139</v>
      </c>
      <c r="C1137" s="244"/>
      <c r="D1137" s="244"/>
      <c r="E1137" s="244"/>
      <c r="F1137" s="404"/>
      <c r="G1137" s="47"/>
      <c r="H1137" s="48"/>
      <c r="I1137" s="46"/>
    </row>
    <row r="1138" spans="1:9" ht="13.5" customHeight="1">
      <c r="A1138" s="46"/>
      <c r="B1138" s="244" t="s">
        <v>131</v>
      </c>
      <c r="C1138" s="244"/>
      <c r="D1138" s="244"/>
      <c r="E1138" s="244"/>
      <c r="F1138" s="404"/>
      <c r="G1138" s="47"/>
      <c r="H1138" s="48"/>
      <c r="I1138" s="46"/>
    </row>
    <row r="1139" spans="1:9" ht="13.5" customHeight="1">
      <c r="A1139" s="46"/>
      <c r="B1139" s="244" t="s">
        <v>130</v>
      </c>
      <c r="C1139" s="244"/>
      <c r="D1139" s="244"/>
      <c r="E1139" s="244"/>
      <c r="F1139" s="404"/>
      <c r="G1139" s="47"/>
      <c r="H1139" s="48"/>
      <c r="I1139" s="46"/>
    </row>
    <row r="1140" spans="1:9" ht="13.5" customHeight="1">
      <c r="A1140" s="46"/>
      <c r="B1140" s="46"/>
      <c r="C1140" s="244"/>
      <c r="D1140" s="46"/>
      <c r="E1140" s="46"/>
      <c r="F1140" s="47"/>
      <c r="G1140" s="50" t="s">
        <v>260</v>
      </c>
      <c r="H1140" s="48"/>
      <c r="I1140" s="46"/>
    </row>
    <row r="1141" spans="1:9" ht="13.5" customHeight="1">
      <c r="A1141" s="55" t="s">
        <v>0</v>
      </c>
      <c r="B1141" s="52" t="s">
        <v>1</v>
      </c>
      <c r="C1141" s="335" t="s">
        <v>2</v>
      </c>
      <c r="D1141" s="53" t="s">
        <v>3</v>
      </c>
      <c r="E1141" s="54" t="s">
        <v>151</v>
      </c>
      <c r="F1141" s="53" t="s">
        <v>153</v>
      </c>
      <c r="G1141" s="55" t="s">
        <v>155</v>
      </c>
      <c r="H1141" s="289" t="s">
        <v>58</v>
      </c>
      <c r="I1141" s="46"/>
    </row>
    <row r="1142" spans="1:9" ht="13.5" customHeight="1">
      <c r="A1142" s="60"/>
      <c r="B1142" s="57"/>
      <c r="C1142" s="337"/>
      <c r="D1142" s="58"/>
      <c r="E1142" s="57" t="s">
        <v>152</v>
      </c>
      <c r="F1142" s="58" t="s">
        <v>154</v>
      </c>
      <c r="G1142" s="60" t="s">
        <v>454</v>
      </c>
      <c r="H1142" s="57" t="s">
        <v>170</v>
      </c>
      <c r="I1142" s="46"/>
    </row>
    <row r="1143" spans="1:9" ht="13.5" customHeight="1">
      <c r="A1143" s="61">
        <v>1</v>
      </c>
      <c r="B1143" s="61">
        <v>2</v>
      </c>
      <c r="C1143" s="61">
        <v>3</v>
      </c>
      <c r="D1143" s="60">
        <v>4</v>
      </c>
      <c r="E1143" s="57">
        <v>5</v>
      </c>
      <c r="F1143" s="57">
        <v>6</v>
      </c>
      <c r="G1143" s="60">
        <v>7</v>
      </c>
      <c r="H1143" s="290">
        <v>8</v>
      </c>
      <c r="I1143" s="46"/>
    </row>
    <row r="1144" spans="1:9" ht="13.5" customHeight="1">
      <c r="A1144" s="522">
        <v>750</v>
      </c>
      <c r="B1144" s="522"/>
      <c r="C1144" s="523"/>
      <c r="D1144" s="532" t="s">
        <v>16</v>
      </c>
      <c r="E1144" s="320">
        <v>500</v>
      </c>
      <c r="F1144" s="320">
        <v>500</v>
      </c>
      <c r="G1144" s="322">
        <v>0</v>
      </c>
      <c r="H1144" s="530">
        <f>G1144/F1144*100</f>
        <v>0</v>
      </c>
      <c r="I1144" s="46"/>
    </row>
    <row r="1145" spans="1:9" ht="13.5" customHeight="1">
      <c r="A1145" s="549"/>
      <c r="B1145" s="549"/>
      <c r="C1145" s="536"/>
      <c r="D1145" s="528" t="s">
        <v>179</v>
      </c>
      <c r="E1145" s="320">
        <v>0</v>
      </c>
      <c r="F1145" s="320">
        <v>0</v>
      </c>
      <c r="G1145" s="322">
        <v>0</v>
      </c>
      <c r="H1145" s="530">
        <v>0</v>
      </c>
      <c r="I1145" s="46"/>
    </row>
    <row r="1146" spans="1:9" ht="12.75">
      <c r="A1146" s="549"/>
      <c r="B1146" s="549"/>
      <c r="C1146" s="536"/>
      <c r="D1146" s="528" t="s">
        <v>269</v>
      </c>
      <c r="E1146" s="320">
        <v>500</v>
      </c>
      <c r="F1146" s="320">
        <v>500</v>
      </c>
      <c r="G1146" s="322">
        <v>0</v>
      </c>
      <c r="H1146" s="313">
        <f>G1146/F1146*100</f>
        <v>0</v>
      </c>
      <c r="I1146" s="46"/>
    </row>
    <row r="1147" spans="1:9" ht="12.75">
      <c r="A1147" s="549"/>
      <c r="B1147" s="549"/>
      <c r="C1147" s="536"/>
      <c r="D1147" s="528" t="s">
        <v>200</v>
      </c>
      <c r="E1147" s="320">
        <v>500</v>
      </c>
      <c r="F1147" s="320">
        <v>0</v>
      </c>
      <c r="G1147" s="322">
        <v>0</v>
      </c>
      <c r="H1147" s="313">
        <v>0</v>
      </c>
      <c r="I1147" s="46"/>
    </row>
    <row r="1148" spans="1:9" ht="12.75">
      <c r="A1148" s="549"/>
      <c r="B1148" s="549"/>
      <c r="C1148" s="536"/>
      <c r="D1148" s="528" t="s">
        <v>201</v>
      </c>
      <c r="E1148" s="320">
        <v>0</v>
      </c>
      <c r="F1148" s="320">
        <v>500</v>
      </c>
      <c r="G1148" s="322">
        <v>0</v>
      </c>
      <c r="H1148" s="313">
        <v>0</v>
      </c>
      <c r="I1148" s="46"/>
    </row>
    <row r="1149" spans="1:9" ht="12.75">
      <c r="A1149" s="549"/>
      <c r="B1149" s="549"/>
      <c r="C1149" s="536"/>
      <c r="D1149" s="528" t="s">
        <v>202</v>
      </c>
      <c r="E1149" s="320">
        <v>0</v>
      </c>
      <c r="F1149" s="320">
        <v>0</v>
      </c>
      <c r="G1149" s="322">
        <v>0</v>
      </c>
      <c r="H1149" s="313">
        <v>0</v>
      </c>
      <c r="I1149" s="46"/>
    </row>
    <row r="1150" spans="1:9" ht="12.75">
      <c r="A1150" s="550"/>
      <c r="B1150" s="550"/>
      <c r="C1150" s="540"/>
      <c r="D1150" s="528" t="s">
        <v>208</v>
      </c>
      <c r="E1150" s="320">
        <v>0</v>
      </c>
      <c r="F1150" s="320">
        <v>0</v>
      </c>
      <c r="G1150" s="322">
        <v>0</v>
      </c>
      <c r="H1150" s="313">
        <v>0</v>
      </c>
      <c r="I1150" s="46"/>
    </row>
    <row r="1151" spans="1:9" ht="12.75">
      <c r="A1151" s="169"/>
      <c r="B1151" s="140">
        <v>75045</v>
      </c>
      <c r="C1151" s="67"/>
      <c r="D1151" s="67" t="s">
        <v>197</v>
      </c>
      <c r="E1151" s="339">
        <v>500</v>
      </c>
      <c r="F1151" s="339">
        <v>500</v>
      </c>
      <c r="G1151" s="70">
        <v>0</v>
      </c>
      <c r="H1151" s="71">
        <f>G1151/F1151*100</f>
        <v>0</v>
      </c>
      <c r="I1151" s="46"/>
    </row>
    <row r="1152" spans="1:9" ht="12.75">
      <c r="A1152" s="169"/>
      <c r="B1152" s="194"/>
      <c r="C1152" s="67"/>
      <c r="D1152" s="342" t="s">
        <v>179</v>
      </c>
      <c r="E1152" s="347">
        <v>0</v>
      </c>
      <c r="F1152" s="347">
        <v>0</v>
      </c>
      <c r="G1152" s="125">
        <v>0</v>
      </c>
      <c r="H1152" s="77">
        <v>0</v>
      </c>
      <c r="I1152" s="46"/>
    </row>
    <row r="1153" spans="1:9" ht="12.75">
      <c r="A1153" s="169"/>
      <c r="B1153" s="194"/>
      <c r="C1153" s="67"/>
      <c r="D1153" s="342" t="s">
        <v>245</v>
      </c>
      <c r="E1153" s="347">
        <v>500</v>
      </c>
      <c r="F1153" s="347">
        <v>500</v>
      </c>
      <c r="G1153" s="125">
        <v>0</v>
      </c>
      <c r="H1153" s="77">
        <f>G1153/F1153*100</f>
        <v>0</v>
      </c>
      <c r="I1153" s="46"/>
    </row>
    <row r="1154" spans="1:9" ht="12.75">
      <c r="A1154" s="165"/>
      <c r="B1154" s="181"/>
      <c r="C1154" s="73"/>
      <c r="D1154" s="73" t="s">
        <v>200</v>
      </c>
      <c r="E1154" s="284">
        <v>500</v>
      </c>
      <c r="F1154" s="284">
        <v>0</v>
      </c>
      <c r="G1154" s="76">
        <v>0</v>
      </c>
      <c r="H1154" s="266">
        <v>0</v>
      </c>
      <c r="I1154" s="46"/>
    </row>
    <row r="1155" spans="1:9" ht="12.75">
      <c r="A1155" s="165"/>
      <c r="B1155" s="181"/>
      <c r="C1155" s="73"/>
      <c r="D1155" s="73" t="s">
        <v>201</v>
      </c>
      <c r="E1155" s="284">
        <v>0</v>
      </c>
      <c r="F1155" s="284">
        <v>500</v>
      </c>
      <c r="G1155" s="76">
        <v>0</v>
      </c>
      <c r="H1155" s="266">
        <v>0</v>
      </c>
      <c r="I1155" s="46"/>
    </row>
    <row r="1156" spans="1:9" ht="12.75">
      <c r="A1156" s="165"/>
      <c r="B1156" s="181"/>
      <c r="C1156" s="73"/>
      <c r="D1156" s="73" t="s">
        <v>202</v>
      </c>
      <c r="E1156" s="284">
        <v>0</v>
      </c>
      <c r="F1156" s="284">
        <v>0</v>
      </c>
      <c r="G1156" s="76">
        <v>0</v>
      </c>
      <c r="H1156" s="266">
        <v>0</v>
      </c>
      <c r="I1156" s="46"/>
    </row>
    <row r="1157" spans="1:9" ht="12.75">
      <c r="A1157" s="522"/>
      <c r="B1157" s="523"/>
      <c r="C1157" s="532"/>
      <c r="D1157" s="558" t="s">
        <v>251</v>
      </c>
      <c r="E1157" s="618"/>
      <c r="F1157" s="619"/>
      <c r="G1157" s="620"/>
      <c r="H1157" s="620"/>
      <c r="I1157" s="46"/>
    </row>
    <row r="1158" spans="1:9" ht="12.75">
      <c r="A1158" s="549"/>
      <c r="B1158" s="536"/>
      <c r="C1158" s="572"/>
      <c r="D1158" s="560" t="s">
        <v>252</v>
      </c>
      <c r="E1158" s="621">
        <f>E1159+E1160</f>
        <v>500</v>
      </c>
      <c r="F1158" s="622">
        <f>F1159+F1160</f>
        <v>500</v>
      </c>
      <c r="G1158" s="623">
        <f>G1159+G1160</f>
        <v>0</v>
      </c>
      <c r="H1158" s="623">
        <v>0</v>
      </c>
      <c r="I1158" s="46"/>
    </row>
    <row r="1159" spans="1:9" ht="12.75">
      <c r="A1159" s="616"/>
      <c r="B1159" s="536"/>
      <c r="C1159" s="572"/>
      <c r="D1159" s="624" t="s">
        <v>179</v>
      </c>
      <c r="E1159" s="625"/>
      <c r="F1159" s="625"/>
      <c r="G1159" s="626"/>
      <c r="H1159" s="626">
        <v>0</v>
      </c>
      <c r="I1159" s="46"/>
    </row>
    <row r="1160" spans="1:9" ht="12.75">
      <c r="A1160" s="616"/>
      <c r="B1160" s="536"/>
      <c r="C1160" s="524"/>
      <c r="D1160" s="528" t="s">
        <v>269</v>
      </c>
      <c r="E1160" s="627">
        <f>SUM(E1161:E1164)</f>
        <v>500</v>
      </c>
      <c r="F1160" s="627">
        <f>SUM(F1161:F1164)</f>
        <v>500</v>
      </c>
      <c r="G1160" s="628">
        <f>SUM(G1161:G1164)</f>
        <v>0</v>
      </c>
      <c r="H1160" s="628">
        <v>0</v>
      </c>
      <c r="I1160" s="46"/>
    </row>
    <row r="1161" spans="1:9" ht="12.75">
      <c r="A1161" s="616"/>
      <c r="B1161" s="536"/>
      <c r="C1161" s="524"/>
      <c r="D1161" s="574" t="s">
        <v>200</v>
      </c>
      <c r="E1161" s="629">
        <v>0</v>
      </c>
      <c r="F1161" s="629">
        <f>F1147</f>
        <v>0</v>
      </c>
      <c r="G1161" s="630">
        <f>G1147</f>
        <v>0</v>
      </c>
      <c r="H1161" s="630">
        <v>0</v>
      </c>
      <c r="I1161" s="46"/>
    </row>
    <row r="1162" spans="1:9" ht="12.75">
      <c r="A1162" s="616"/>
      <c r="B1162" s="536"/>
      <c r="C1162" s="524"/>
      <c r="D1162" s="574" t="s">
        <v>201</v>
      </c>
      <c r="E1162" s="629">
        <v>500</v>
      </c>
      <c r="F1162" s="629">
        <f>F1148</f>
        <v>500</v>
      </c>
      <c r="G1162" s="630">
        <f>G1148</f>
        <v>0</v>
      </c>
      <c r="H1162" s="630">
        <v>0</v>
      </c>
      <c r="I1162" s="46"/>
    </row>
    <row r="1163" spans="1:9" ht="12.75">
      <c r="A1163" s="616"/>
      <c r="B1163" s="536"/>
      <c r="C1163" s="524"/>
      <c r="D1163" s="574" t="s">
        <v>202</v>
      </c>
      <c r="E1163" s="629">
        <v>0</v>
      </c>
      <c r="F1163" s="629">
        <f>F1149</f>
        <v>0</v>
      </c>
      <c r="G1163" s="630">
        <v>0</v>
      </c>
      <c r="H1163" s="630">
        <v>0</v>
      </c>
      <c r="I1163" s="46"/>
    </row>
    <row r="1164" spans="1:9" ht="12.75">
      <c r="A1164" s="617"/>
      <c r="B1164" s="540"/>
      <c r="C1164" s="524"/>
      <c r="D1164" s="574" t="s">
        <v>208</v>
      </c>
      <c r="E1164" s="629">
        <v>0</v>
      </c>
      <c r="F1164" s="629">
        <f>F1150</f>
        <v>0</v>
      </c>
      <c r="G1164" s="630">
        <v>0</v>
      </c>
      <c r="H1164" s="630">
        <v>0</v>
      </c>
      <c r="I1164" s="46"/>
    </row>
    <row r="1165" spans="1:9" ht="12.75">
      <c r="A1165" s="472"/>
      <c r="B1165" s="472"/>
      <c r="C1165" s="472"/>
      <c r="D1165" s="472"/>
      <c r="E1165" s="472"/>
      <c r="F1165" s="472"/>
      <c r="G1165" s="472"/>
      <c r="H1165" s="473"/>
      <c r="I1165" s="46"/>
    </row>
    <row r="1166" spans="1:9" ht="12.75">
      <c r="A1166" s="472"/>
      <c r="B1166" s="472"/>
      <c r="C1166" s="472"/>
      <c r="D1166" s="472"/>
      <c r="E1166" s="472"/>
      <c r="F1166" s="472"/>
      <c r="G1166" s="472"/>
      <c r="H1166" s="473"/>
      <c r="I1166" s="46"/>
    </row>
    <row r="1167" spans="1:9" ht="12.75">
      <c r="A1167" s="472"/>
      <c r="B1167" s="472"/>
      <c r="C1167" s="472"/>
      <c r="D1167" s="472"/>
      <c r="E1167" s="472"/>
      <c r="F1167" s="472"/>
      <c r="G1167" s="472"/>
      <c r="H1167" s="473"/>
      <c r="I1167" s="46"/>
    </row>
    <row r="1168" spans="1:9" ht="12.75">
      <c r="A1168" s="472"/>
      <c r="B1168" s="472"/>
      <c r="C1168" s="472"/>
      <c r="D1168" s="472"/>
      <c r="E1168" s="472"/>
      <c r="F1168" s="472"/>
      <c r="G1168" s="472"/>
      <c r="H1168" s="473"/>
      <c r="I1168" s="46"/>
    </row>
    <row r="1169" spans="1:9" ht="12.75">
      <c r="A1169" s="472"/>
      <c r="B1169" s="472"/>
      <c r="C1169" s="472"/>
      <c r="D1169" s="472"/>
      <c r="E1169" s="472"/>
      <c r="F1169" s="472"/>
      <c r="G1169" s="472"/>
      <c r="H1169" s="473"/>
      <c r="I1169" s="46"/>
    </row>
    <row r="1170" spans="1:9" ht="12.75">
      <c r="A1170" s="472"/>
      <c r="B1170" s="472"/>
      <c r="C1170" s="472"/>
      <c r="D1170" s="472"/>
      <c r="E1170" s="472"/>
      <c r="F1170" s="472"/>
      <c r="G1170" s="472"/>
      <c r="H1170" s="473"/>
      <c r="I1170" s="46"/>
    </row>
    <row r="1171" spans="1:9" ht="12.75">
      <c r="A1171" s="472"/>
      <c r="B1171" s="472"/>
      <c r="C1171" s="472"/>
      <c r="D1171" s="472"/>
      <c r="E1171" s="472"/>
      <c r="F1171" s="472"/>
      <c r="G1171" s="472"/>
      <c r="H1171" s="473"/>
      <c r="I1171" s="46"/>
    </row>
    <row r="1172" spans="1:9" ht="12.75">
      <c r="A1172" s="472"/>
      <c r="B1172" s="472"/>
      <c r="C1172" s="472"/>
      <c r="D1172" s="472"/>
      <c r="E1172" s="472"/>
      <c r="F1172" s="472"/>
      <c r="G1172" s="472"/>
      <c r="H1172" s="473"/>
      <c r="I1172" s="46"/>
    </row>
    <row r="1173" spans="1:9" ht="12.75">
      <c r="A1173" s="472"/>
      <c r="B1173" s="472"/>
      <c r="C1173" s="472"/>
      <c r="D1173" s="472"/>
      <c r="E1173" s="472"/>
      <c r="F1173" s="472"/>
      <c r="G1173" s="472"/>
      <c r="H1173" s="473"/>
      <c r="I1173" s="46"/>
    </row>
    <row r="1174" spans="1:9" ht="12.75">
      <c r="A1174" s="472"/>
      <c r="B1174" s="472"/>
      <c r="C1174" s="472"/>
      <c r="D1174" s="472"/>
      <c r="E1174" s="472"/>
      <c r="F1174" s="472"/>
      <c r="G1174" s="472"/>
      <c r="H1174" s="473"/>
      <c r="I1174" s="46"/>
    </row>
    <row r="1175" spans="1:9" ht="12.75">
      <c r="A1175" s="472"/>
      <c r="B1175" s="472"/>
      <c r="C1175" s="472"/>
      <c r="D1175" s="472"/>
      <c r="E1175" s="472"/>
      <c r="F1175" s="472"/>
      <c r="G1175" s="472"/>
      <c r="H1175" s="473"/>
      <c r="I1175" s="46"/>
    </row>
    <row r="1176" spans="1:9" ht="12.75">
      <c r="A1176" s="472"/>
      <c r="B1176" s="472"/>
      <c r="C1176" s="472"/>
      <c r="D1176" s="472"/>
      <c r="E1176" s="472"/>
      <c r="F1176" s="472"/>
      <c r="G1176" s="472"/>
      <c r="H1176" s="473"/>
      <c r="I1176" s="46"/>
    </row>
    <row r="1177" spans="1:9" ht="12.75">
      <c r="A1177" s="472"/>
      <c r="B1177" s="472"/>
      <c r="C1177" s="472"/>
      <c r="D1177" s="472"/>
      <c r="E1177" s="472"/>
      <c r="F1177" s="472"/>
      <c r="G1177" s="472"/>
      <c r="H1177" s="473"/>
      <c r="I1177" s="46"/>
    </row>
    <row r="1178" spans="1:9" ht="12.75">
      <c r="A1178" s="472"/>
      <c r="B1178" s="472"/>
      <c r="C1178" s="472"/>
      <c r="D1178" s="472"/>
      <c r="E1178" s="472"/>
      <c r="F1178" s="472"/>
      <c r="G1178" s="472"/>
      <c r="H1178" s="473"/>
      <c r="I1178" s="46"/>
    </row>
    <row r="1179" spans="1:9" ht="12.75">
      <c r="A1179" s="472"/>
      <c r="B1179" s="472"/>
      <c r="C1179" s="472"/>
      <c r="D1179" s="472"/>
      <c r="E1179" s="472"/>
      <c r="F1179" s="472"/>
      <c r="G1179" s="472"/>
      <c r="H1179" s="473"/>
      <c r="I1179" s="46"/>
    </row>
    <row r="1180" spans="1:9" ht="12.75">
      <c r="A1180" s="472"/>
      <c r="B1180" s="472"/>
      <c r="C1180" s="472"/>
      <c r="D1180" s="472"/>
      <c r="E1180" s="472"/>
      <c r="F1180" s="472"/>
      <c r="G1180" s="472"/>
      <c r="H1180" s="473"/>
      <c r="I1180" s="46"/>
    </row>
    <row r="1181" spans="1:9" ht="12.75">
      <c r="A1181" s="472"/>
      <c r="B1181" s="472"/>
      <c r="C1181" s="472"/>
      <c r="D1181" s="472"/>
      <c r="E1181" s="472"/>
      <c r="F1181" s="472"/>
      <c r="G1181" s="472"/>
      <c r="H1181" s="473"/>
      <c r="I1181" s="46"/>
    </row>
    <row r="1182" spans="1:9" ht="12.75">
      <c r="A1182" s="472"/>
      <c r="B1182" s="472"/>
      <c r="C1182" s="472"/>
      <c r="D1182" s="472"/>
      <c r="E1182" s="472"/>
      <c r="F1182" s="472"/>
      <c r="G1182" s="472"/>
      <c r="H1182" s="473"/>
      <c r="I1182" s="46"/>
    </row>
    <row r="1183" spans="1:9" ht="12.75">
      <c r="A1183" s="472"/>
      <c r="B1183" s="472"/>
      <c r="C1183" s="472"/>
      <c r="D1183" s="472"/>
      <c r="E1183" s="472"/>
      <c r="F1183" s="472"/>
      <c r="G1183" s="472"/>
      <c r="H1183" s="473"/>
      <c r="I1183" s="46"/>
    </row>
    <row r="1184" spans="1:9" ht="12.75">
      <c r="A1184" s="472"/>
      <c r="B1184" s="472"/>
      <c r="C1184" s="472"/>
      <c r="D1184" s="472"/>
      <c r="E1184" s="472"/>
      <c r="F1184" s="472"/>
      <c r="G1184" s="472"/>
      <c r="H1184" s="473"/>
      <c r="I1184" s="46"/>
    </row>
    <row r="1185" spans="1:9" ht="12.75">
      <c r="A1185" s="472"/>
      <c r="B1185" s="472"/>
      <c r="C1185" s="472"/>
      <c r="D1185" s="472"/>
      <c r="E1185" s="472"/>
      <c r="F1185" s="472"/>
      <c r="G1185" s="472"/>
      <c r="H1185" s="473"/>
      <c r="I1185" s="46"/>
    </row>
    <row r="1186" spans="1:9" ht="12.75">
      <c r="A1186" s="472"/>
      <c r="B1186" s="472"/>
      <c r="C1186" s="472"/>
      <c r="D1186" s="472"/>
      <c r="E1186" s="472"/>
      <c r="F1186" s="472"/>
      <c r="G1186" s="472"/>
      <c r="H1186" s="473"/>
      <c r="I1186" s="46"/>
    </row>
    <row r="1187" spans="1:9" ht="12.75">
      <c r="A1187" s="472"/>
      <c r="B1187" s="472"/>
      <c r="C1187" s="472"/>
      <c r="D1187" s="472"/>
      <c r="E1187" s="472"/>
      <c r="F1187" s="472"/>
      <c r="G1187" s="472"/>
      <c r="H1187" s="473"/>
      <c r="I1187" s="46"/>
    </row>
    <row r="1188" spans="1:9" ht="12.75">
      <c r="A1188" s="472"/>
      <c r="B1188" s="472"/>
      <c r="C1188" s="472"/>
      <c r="D1188" s="472"/>
      <c r="E1188" s="472"/>
      <c r="F1188" s="472"/>
      <c r="G1188" s="472"/>
      <c r="H1188" s="473"/>
      <c r="I1188" s="46"/>
    </row>
    <row r="1189" spans="1:9" ht="12.75">
      <c r="A1189" s="472"/>
      <c r="B1189" s="472"/>
      <c r="C1189" s="472"/>
      <c r="D1189" s="472"/>
      <c r="E1189" s="472"/>
      <c r="F1189" s="472"/>
      <c r="G1189" s="472"/>
      <c r="H1189" s="473"/>
      <c r="I1189" s="46"/>
    </row>
    <row r="1190" spans="1:9" ht="12.75">
      <c r="A1190" s="472"/>
      <c r="B1190" s="472"/>
      <c r="C1190" s="472"/>
      <c r="D1190" s="472"/>
      <c r="E1190" s="472"/>
      <c r="F1190" s="472"/>
      <c r="G1190" s="472"/>
      <c r="H1190" s="473"/>
      <c r="I1190" s="46"/>
    </row>
    <row r="1191" spans="1:9" ht="12.75">
      <c r="A1191" s="472"/>
      <c r="B1191" s="472"/>
      <c r="C1191" s="472"/>
      <c r="D1191" s="472"/>
      <c r="E1191" s="472"/>
      <c r="F1191" s="472"/>
      <c r="G1191" s="472"/>
      <c r="H1191" s="473"/>
      <c r="I1191" s="46"/>
    </row>
    <row r="1192" spans="1:9" ht="12.75">
      <c r="A1192" s="472"/>
      <c r="B1192" s="472"/>
      <c r="C1192" s="472"/>
      <c r="D1192" s="472"/>
      <c r="E1192" s="472"/>
      <c r="F1192" s="472"/>
      <c r="G1192" s="472"/>
      <c r="H1192" s="473"/>
      <c r="I1192" s="46"/>
    </row>
    <row r="1193" spans="1:9" ht="12.75">
      <c r="A1193" s="472"/>
      <c r="B1193" s="472"/>
      <c r="C1193" s="472"/>
      <c r="D1193" s="472"/>
      <c r="E1193" s="472"/>
      <c r="F1193" s="472"/>
      <c r="G1193" s="472"/>
      <c r="H1193" s="473"/>
      <c r="I1193" s="46"/>
    </row>
    <row r="1194" spans="1:9" ht="12.75">
      <c r="A1194" s="472"/>
      <c r="B1194" s="472"/>
      <c r="C1194" s="472"/>
      <c r="D1194" s="472"/>
      <c r="E1194" s="472"/>
      <c r="F1194" s="472"/>
      <c r="G1194" s="472"/>
      <c r="H1194" s="473"/>
      <c r="I1194" s="46"/>
    </row>
    <row r="1195" spans="1:9" ht="12.75">
      <c r="A1195" s="472"/>
      <c r="B1195" s="472"/>
      <c r="C1195" s="472"/>
      <c r="D1195" s="472"/>
      <c r="E1195" s="472" t="s">
        <v>401</v>
      </c>
      <c r="F1195" s="472"/>
      <c r="G1195" s="472"/>
      <c r="H1195" s="473"/>
      <c r="I1195" s="46"/>
    </row>
    <row r="1196" spans="1:9" ht="12.75">
      <c r="A1196" s="472"/>
      <c r="B1196" s="472"/>
      <c r="C1196" s="472"/>
      <c r="D1196" s="472"/>
      <c r="E1196" s="472"/>
      <c r="F1196" s="472"/>
      <c r="G1196" s="472"/>
      <c r="H1196" s="473"/>
      <c r="I1196" s="46"/>
    </row>
    <row r="1197" spans="1:9" ht="12.75">
      <c r="A1197" s="472"/>
      <c r="B1197" s="472"/>
      <c r="C1197" s="472"/>
      <c r="D1197" s="472"/>
      <c r="E1197" s="472"/>
      <c r="F1197" s="472"/>
      <c r="G1197" s="472"/>
      <c r="H1197" s="473"/>
      <c r="I1197" s="46"/>
    </row>
    <row r="1198" spans="1:9" ht="13.5" customHeight="1">
      <c r="A1198" s="47"/>
      <c r="B1198" s="47"/>
      <c r="C1198" s="47"/>
      <c r="D1198" s="47"/>
      <c r="E1198" s="47"/>
      <c r="F1198" s="47" t="s">
        <v>159</v>
      </c>
      <c r="G1198" s="47"/>
      <c r="H1198" s="48"/>
      <c r="I1198" s="46"/>
    </row>
    <row r="1199" spans="1:9" ht="13.5" customHeight="1">
      <c r="A1199" s="47"/>
      <c r="B1199" s="47"/>
      <c r="C1199" s="47"/>
      <c r="D1199" s="47"/>
      <c r="E1199" s="47"/>
      <c r="F1199" s="47" t="s">
        <v>121</v>
      </c>
      <c r="G1199" s="47"/>
      <c r="H1199" s="48"/>
      <c r="I1199" s="46"/>
    </row>
    <row r="1200" spans="1:9" ht="13.5" customHeight="1">
      <c r="A1200" s="47"/>
      <c r="B1200" s="47"/>
      <c r="C1200" s="47"/>
      <c r="D1200" s="47"/>
      <c r="E1200" s="47"/>
      <c r="F1200" s="47" t="s">
        <v>407</v>
      </c>
      <c r="G1200" s="47"/>
      <c r="H1200" s="48"/>
      <c r="I1200" s="46"/>
    </row>
    <row r="1201" spans="1:9" ht="13.5" customHeight="1">
      <c r="A1201" s="475"/>
      <c r="B1201" s="476" t="s">
        <v>141</v>
      </c>
      <c r="C1201" s="476"/>
      <c r="D1201" s="476"/>
      <c r="E1201" s="476"/>
      <c r="F1201" s="477"/>
      <c r="G1201" s="475"/>
      <c r="H1201" s="478"/>
      <c r="I1201" s="46"/>
    </row>
    <row r="1202" spans="1:9" ht="13.5" customHeight="1">
      <c r="A1202" s="475"/>
      <c r="B1202" s="476" t="s">
        <v>134</v>
      </c>
      <c r="C1202" s="476"/>
      <c r="D1202" s="476"/>
      <c r="E1202" s="476"/>
      <c r="F1202" s="477"/>
      <c r="G1202" s="475"/>
      <c r="H1202" s="478"/>
      <c r="I1202" s="46"/>
    </row>
    <row r="1203" spans="1:9" ht="13.5" customHeight="1">
      <c r="A1203" s="475"/>
      <c r="B1203" s="476" t="s">
        <v>147</v>
      </c>
      <c r="C1203" s="476"/>
      <c r="D1203" s="476"/>
      <c r="E1203" s="476"/>
      <c r="F1203" s="477"/>
      <c r="G1203" s="479" t="s">
        <v>260</v>
      </c>
      <c r="H1203" s="478"/>
      <c r="I1203" s="46"/>
    </row>
    <row r="1204" spans="1:9" ht="13.5" customHeight="1">
      <c r="A1204" s="55" t="s">
        <v>0</v>
      </c>
      <c r="B1204" s="52" t="s">
        <v>1</v>
      </c>
      <c r="C1204" s="335" t="s">
        <v>2</v>
      </c>
      <c r="D1204" s="53" t="s">
        <v>3</v>
      </c>
      <c r="E1204" s="54" t="s">
        <v>151</v>
      </c>
      <c r="F1204" s="53" t="s">
        <v>153</v>
      </c>
      <c r="G1204" s="55" t="s">
        <v>155</v>
      </c>
      <c r="H1204" s="289" t="s">
        <v>58</v>
      </c>
      <c r="I1204" s="46"/>
    </row>
    <row r="1205" spans="1:9" ht="13.5" customHeight="1">
      <c r="A1205" s="60"/>
      <c r="B1205" s="57"/>
      <c r="C1205" s="337"/>
      <c r="D1205" s="58"/>
      <c r="E1205" s="57" t="s">
        <v>152</v>
      </c>
      <c r="F1205" s="58" t="s">
        <v>154</v>
      </c>
      <c r="G1205" s="60" t="s">
        <v>454</v>
      </c>
      <c r="H1205" s="57" t="s">
        <v>170</v>
      </c>
      <c r="I1205" s="46"/>
    </row>
    <row r="1206" spans="1:9" ht="13.5" customHeight="1">
      <c r="A1206" s="61">
        <v>1</v>
      </c>
      <c r="B1206" s="61">
        <v>2</v>
      </c>
      <c r="C1206" s="61">
        <v>3</v>
      </c>
      <c r="D1206" s="60">
        <v>4</v>
      </c>
      <c r="E1206" s="57">
        <v>5</v>
      </c>
      <c r="F1206" s="57">
        <v>6</v>
      </c>
      <c r="G1206" s="60">
        <v>7</v>
      </c>
      <c r="H1206" s="290">
        <v>8</v>
      </c>
      <c r="I1206" s="46"/>
    </row>
    <row r="1207" spans="1:9" ht="12.75">
      <c r="A1207" s="522">
        <v>855</v>
      </c>
      <c r="B1207" s="523"/>
      <c r="C1207" s="573"/>
      <c r="D1207" s="521" t="s">
        <v>409</v>
      </c>
      <c r="E1207" s="327">
        <f>E1208+E1209</f>
        <v>77796</v>
      </c>
      <c r="F1207" s="327">
        <f>F1208+F1209</f>
        <v>77796</v>
      </c>
      <c r="G1207" s="313">
        <f>G1208+G1209</f>
        <v>17429.05</v>
      </c>
      <c r="H1207" s="325">
        <f>G1207/F1207*100</f>
        <v>22.403529744459867</v>
      </c>
      <c r="I1207" s="46"/>
    </row>
    <row r="1208" spans="1:9" ht="12.75">
      <c r="A1208" s="525"/>
      <c r="B1208" s="526"/>
      <c r="C1208" s="737"/>
      <c r="D1208" s="528" t="s">
        <v>179</v>
      </c>
      <c r="E1208" s="706">
        <v>0</v>
      </c>
      <c r="F1208" s="706">
        <v>0</v>
      </c>
      <c r="G1208" s="738">
        <v>0</v>
      </c>
      <c r="H1208" s="325">
        <v>0</v>
      </c>
      <c r="I1208" s="46"/>
    </row>
    <row r="1209" spans="1:9" ht="12.75">
      <c r="A1209" s="525"/>
      <c r="B1209" s="526"/>
      <c r="C1209" s="737"/>
      <c r="D1209" s="528" t="s">
        <v>269</v>
      </c>
      <c r="E1209" s="706">
        <f>SUM(E1210:E1213)</f>
        <v>77796</v>
      </c>
      <c r="F1209" s="706">
        <f>SUM(F1210:F1213)</f>
        <v>77796</v>
      </c>
      <c r="G1209" s="738">
        <f>SUM(G1210:G1213)</f>
        <v>17429.05</v>
      </c>
      <c r="H1209" s="325">
        <f>G1209/F1209*100</f>
        <v>22.403529744459867</v>
      </c>
      <c r="I1209" s="46"/>
    </row>
    <row r="1210" spans="1:9" ht="12.75">
      <c r="A1210" s="525"/>
      <c r="B1210" s="526"/>
      <c r="C1210" s="737"/>
      <c r="D1210" s="528" t="s">
        <v>200</v>
      </c>
      <c r="E1210" s="706">
        <v>0</v>
      </c>
      <c r="F1210" s="706">
        <v>0</v>
      </c>
      <c r="G1210" s="738">
        <v>0</v>
      </c>
      <c r="H1210" s="325">
        <v>0</v>
      </c>
      <c r="I1210" s="46"/>
    </row>
    <row r="1211" spans="1:9" ht="12.75">
      <c r="A1211" s="525"/>
      <c r="B1211" s="526"/>
      <c r="C1211" s="737"/>
      <c r="D1211" s="528" t="s">
        <v>201</v>
      </c>
      <c r="E1211" s="706">
        <v>0</v>
      </c>
      <c r="F1211" s="706">
        <v>0</v>
      </c>
      <c r="G1211" s="738">
        <v>0</v>
      </c>
      <c r="H1211" s="325">
        <v>0</v>
      </c>
      <c r="I1211" s="46"/>
    </row>
    <row r="1212" spans="1:9" ht="12.75">
      <c r="A1212" s="525"/>
      <c r="B1212" s="526"/>
      <c r="C1212" s="737"/>
      <c r="D1212" s="528" t="s">
        <v>202</v>
      </c>
      <c r="E1212" s="706">
        <v>0</v>
      </c>
      <c r="F1212" s="706">
        <v>0</v>
      </c>
      <c r="G1212" s="738">
        <v>0</v>
      </c>
      <c r="H1212" s="325">
        <v>0</v>
      </c>
      <c r="I1212" s="46"/>
    </row>
    <row r="1213" spans="1:9" ht="12.75">
      <c r="A1213" s="525"/>
      <c r="B1213" s="534"/>
      <c r="C1213" s="737"/>
      <c r="D1213" s="528" t="s">
        <v>208</v>
      </c>
      <c r="E1213" s="706">
        <f>E1222+E1230</f>
        <v>77796</v>
      </c>
      <c r="F1213" s="706">
        <f>F1222+F1230</f>
        <v>77796</v>
      </c>
      <c r="G1213" s="738">
        <f>G1222</f>
        <v>17429.05</v>
      </c>
      <c r="H1213" s="325">
        <f>G1213/F1213*100</f>
        <v>22.403529744459867</v>
      </c>
      <c r="I1213" s="46"/>
    </row>
    <row r="1214" spans="1:9" ht="12.75">
      <c r="A1214" s="78"/>
      <c r="B1214" s="194">
        <v>85508</v>
      </c>
      <c r="C1214" s="433"/>
      <c r="D1214" s="81" t="s">
        <v>337</v>
      </c>
      <c r="E1214" s="392" t="s">
        <v>358</v>
      </c>
      <c r="F1214" s="392">
        <f>F1215+F1216</f>
        <v>34536</v>
      </c>
      <c r="G1214" s="434">
        <f>G1215+G1216</f>
        <v>17429.05</v>
      </c>
      <c r="H1214" s="282">
        <f>G1214/F1214*100</f>
        <v>50.46632499420895</v>
      </c>
      <c r="I1214" s="46"/>
    </row>
    <row r="1215" spans="1:9" ht="12.75">
      <c r="A1215" s="165"/>
      <c r="B1215" s="194"/>
      <c r="C1215" s="433"/>
      <c r="D1215" s="342" t="s">
        <v>179</v>
      </c>
      <c r="E1215" s="392">
        <v>0</v>
      </c>
      <c r="F1215" s="392">
        <v>0</v>
      </c>
      <c r="G1215" s="434">
        <v>0</v>
      </c>
      <c r="H1215" s="282">
        <v>0</v>
      </c>
      <c r="I1215" s="46"/>
    </row>
    <row r="1216" spans="1:9" ht="12.75">
      <c r="A1216" s="165"/>
      <c r="B1216" s="194"/>
      <c r="C1216" s="433"/>
      <c r="D1216" s="150" t="s">
        <v>245</v>
      </c>
      <c r="E1216" s="392">
        <f>E1218</f>
        <v>34536</v>
      </c>
      <c r="F1216" s="392">
        <f>F1218</f>
        <v>34536</v>
      </c>
      <c r="G1216" s="434">
        <f>G1218</f>
        <v>17429.05</v>
      </c>
      <c r="H1216" s="282">
        <f>G1216/F1216*100</f>
        <v>50.46632499420895</v>
      </c>
      <c r="I1216" s="46"/>
    </row>
    <row r="1217" spans="1:9" ht="12.75">
      <c r="A1217" s="165"/>
      <c r="B1217" s="181"/>
      <c r="C1217" s="298"/>
      <c r="D1217" s="363" t="s">
        <v>444</v>
      </c>
      <c r="E1217" s="300">
        <f>E1218</f>
        <v>34536</v>
      </c>
      <c r="F1217" s="300">
        <f>F1218</f>
        <v>34536</v>
      </c>
      <c r="G1217" s="301">
        <f>G1218</f>
        <v>17429.05</v>
      </c>
      <c r="H1217" s="430">
        <f>G1217/F1217*100</f>
        <v>50.46632499420895</v>
      </c>
      <c r="I1217" s="46"/>
    </row>
    <row r="1218" spans="1:9" ht="12.75">
      <c r="A1218" s="165"/>
      <c r="B1218" s="181"/>
      <c r="C1218" s="298"/>
      <c r="D1218" s="150" t="s">
        <v>245</v>
      </c>
      <c r="E1218" s="339">
        <f>E1222</f>
        <v>34536</v>
      </c>
      <c r="F1218" s="339">
        <f>F1222</f>
        <v>34536</v>
      </c>
      <c r="G1218" s="340">
        <f>G1222</f>
        <v>17429.05</v>
      </c>
      <c r="H1218" s="282">
        <f>G1218/F1218*100</f>
        <v>50.46632499420895</v>
      </c>
      <c r="I1218" s="46"/>
    </row>
    <row r="1219" spans="1:9" ht="12.75">
      <c r="A1219" s="165"/>
      <c r="B1219" s="181"/>
      <c r="C1219" s="298"/>
      <c r="D1219" s="73" t="s">
        <v>200</v>
      </c>
      <c r="E1219" s="284">
        <v>0</v>
      </c>
      <c r="F1219" s="284">
        <v>0</v>
      </c>
      <c r="G1219" s="349">
        <v>0</v>
      </c>
      <c r="H1219" s="266">
        <v>0</v>
      </c>
      <c r="I1219" s="46"/>
    </row>
    <row r="1220" spans="1:9" ht="12.75">
      <c r="A1220" s="165"/>
      <c r="B1220" s="181"/>
      <c r="C1220" s="298"/>
      <c r="D1220" s="73" t="s">
        <v>201</v>
      </c>
      <c r="E1220" s="284">
        <v>0</v>
      </c>
      <c r="F1220" s="284">
        <v>0</v>
      </c>
      <c r="G1220" s="349">
        <v>0</v>
      </c>
      <c r="H1220" s="266">
        <v>0</v>
      </c>
      <c r="I1220" s="46"/>
    </row>
    <row r="1221" spans="1:9" ht="12.75">
      <c r="A1221" s="165"/>
      <c r="B1221" s="181"/>
      <c r="C1221" s="298"/>
      <c r="D1221" s="73" t="s">
        <v>202</v>
      </c>
      <c r="E1221" s="284">
        <v>0</v>
      </c>
      <c r="F1221" s="284">
        <v>0</v>
      </c>
      <c r="G1221" s="349">
        <v>0</v>
      </c>
      <c r="H1221" s="266">
        <v>0</v>
      </c>
      <c r="I1221" s="46"/>
    </row>
    <row r="1222" spans="1:9" ht="12.75">
      <c r="A1222" s="165"/>
      <c r="B1222" s="184"/>
      <c r="C1222" s="298"/>
      <c r="D1222" s="73" t="s">
        <v>208</v>
      </c>
      <c r="E1222" s="284">
        <v>34536</v>
      </c>
      <c r="F1222" s="284">
        <v>34536</v>
      </c>
      <c r="G1222" s="349">
        <v>17429.05</v>
      </c>
      <c r="H1222" s="266">
        <f>G1222/F1222*100</f>
        <v>50.46632499420895</v>
      </c>
      <c r="I1222" s="46"/>
    </row>
    <row r="1223" spans="1:9" ht="12.75">
      <c r="A1223" s="169"/>
      <c r="B1223" s="140">
        <v>85510</v>
      </c>
      <c r="C1223" s="140"/>
      <c r="D1223" s="170" t="s">
        <v>426</v>
      </c>
      <c r="E1223" s="152"/>
      <c r="F1223" s="152">
        <f>F1224+F1225</f>
        <v>43260</v>
      </c>
      <c r="G1223" s="71">
        <f>G1224+G1225</f>
        <v>0</v>
      </c>
      <c r="H1223" s="77">
        <f>G1223/F1223*100</f>
        <v>0</v>
      </c>
      <c r="I1223" s="46"/>
    </row>
    <row r="1224" spans="1:9" ht="12.75">
      <c r="A1224" s="169"/>
      <c r="B1224" s="194"/>
      <c r="C1224" s="140"/>
      <c r="D1224" s="342" t="s">
        <v>179</v>
      </c>
      <c r="E1224" s="480">
        <v>0</v>
      </c>
      <c r="F1224" s="480">
        <v>0</v>
      </c>
      <c r="G1224" s="77">
        <v>0</v>
      </c>
      <c r="H1224" s="77">
        <v>0</v>
      </c>
      <c r="I1224" s="46"/>
    </row>
    <row r="1225" spans="1:9" ht="12.75">
      <c r="A1225" s="169"/>
      <c r="B1225" s="194"/>
      <c r="C1225" s="140"/>
      <c r="D1225" s="342" t="s">
        <v>245</v>
      </c>
      <c r="E1225" s="480">
        <f>SUM(E1227:E1230)</f>
        <v>43260</v>
      </c>
      <c r="F1225" s="480">
        <f>SUM(F1227:F1230)</f>
        <v>43260</v>
      </c>
      <c r="G1225" s="77">
        <f>SUM(G1227:G1230)</f>
        <v>0</v>
      </c>
      <c r="H1225" s="77">
        <f>G1225/F1225*100</f>
        <v>0</v>
      </c>
      <c r="I1225" s="46"/>
    </row>
    <row r="1226" spans="1:9" ht="12.75">
      <c r="A1226" s="169"/>
      <c r="B1226" s="194"/>
      <c r="C1226" s="140"/>
      <c r="D1226" s="299" t="s">
        <v>120</v>
      </c>
      <c r="E1226" s="481"/>
      <c r="F1226" s="481"/>
      <c r="G1226" s="92"/>
      <c r="H1226" s="92"/>
      <c r="I1226" s="46"/>
    </row>
    <row r="1227" spans="1:9" ht="12.75">
      <c r="A1227" s="169"/>
      <c r="B1227" s="194"/>
      <c r="C1227" s="140"/>
      <c r="D1227" s="73" t="s">
        <v>200</v>
      </c>
      <c r="E1227" s="154">
        <v>0</v>
      </c>
      <c r="F1227" s="154">
        <v>0</v>
      </c>
      <c r="G1227" s="80">
        <v>0</v>
      </c>
      <c r="H1227" s="80">
        <v>0</v>
      </c>
      <c r="I1227" s="46"/>
    </row>
    <row r="1228" spans="1:9" ht="12.75">
      <c r="A1228" s="169"/>
      <c r="B1228" s="194"/>
      <c r="C1228" s="140"/>
      <c r="D1228" s="73" t="s">
        <v>201</v>
      </c>
      <c r="E1228" s="154">
        <v>0</v>
      </c>
      <c r="F1228" s="154">
        <v>0</v>
      </c>
      <c r="G1228" s="80">
        <v>0</v>
      </c>
      <c r="H1228" s="80">
        <v>0</v>
      </c>
      <c r="I1228" s="46"/>
    </row>
    <row r="1229" spans="1:9" ht="12.75">
      <c r="A1229" s="169"/>
      <c r="B1229" s="194"/>
      <c r="C1229" s="140"/>
      <c r="D1229" s="73" t="s">
        <v>202</v>
      </c>
      <c r="E1229" s="154">
        <v>0</v>
      </c>
      <c r="F1229" s="154">
        <v>0</v>
      </c>
      <c r="G1229" s="80">
        <v>0</v>
      </c>
      <c r="H1229" s="80">
        <v>0</v>
      </c>
      <c r="I1229" s="46"/>
    </row>
    <row r="1230" spans="1:9" ht="12.75">
      <c r="A1230" s="415"/>
      <c r="B1230" s="159"/>
      <c r="C1230" s="67"/>
      <c r="D1230" s="73" t="s">
        <v>208</v>
      </c>
      <c r="E1230" s="154">
        <v>43260</v>
      </c>
      <c r="F1230" s="154">
        <v>43260</v>
      </c>
      <c r="G1230" s="80">
        <v>0</v>
      </c>
      <c r="H1230" s="80">
        <f>G1230/F1230*100</f>
        <v>0</v>
      </c>
      <c r="I1230" s="46"/>
    </row>
    <row r="1231" spans="1:9" ht="12.75">
      <c r="A1231" s="549">
        <v>921</v>
      </c>
      <c r="B1231" s="522"/>
      <c r="C1231" s="323"/>
      <c r="D1231" s="573" t="s">
        <v>107</v>
      </c>
      <c r="E1231" s="327">
        <f>E1232+E1233</f>
        <v>18270</v>
      </c>
      <c r="F1231" s="327">
        <f>F1232+F1233</f>
        <v>18270</v>
      </c>
      <c r="G1231" s="313">
        <f>G1232+G1233</f>
        <v>9135</v>
      </c>
      <c r="H1231" s="530">
        <f>G1231/F1231*100</f>
        <v>50</v>
      </c>
      <c r="I1231" s="46"/>
    </row>
    <row r="1232" spans="1:9" ht="12.75">
      <c r="A1232" s="549"/>
      <c r="B1232" s="549"/>
      <c r="C1232" s="631"/>
      <c r="D1232" s="528" t="s">
        <v>179</v>
      </c>
      <c r="E1232" s="529">
        <v>0</v>
      </c>
      <c r="F1232" s="529">
        <v>0</v>
      </c>
      <c r="G1232" s="530">
        <v>0</v>
      </c>
      <c r="H1232" s="530">
        <v>0</v>
      </c>
      <c r="I1232" s="46"/>
    </row>
    <row r="1233" spans="1:9" ht="12.75">
      <c r="A1233" s="549"/>
      <c r="B1233" s="549"/>
      <c r="C1233" s="631"/>
      <c r="D1233" s="528" t="s">
        <v>269</v>
      </c>
      <c r="E1233" s="529">
        <f>SUM(E1234:E1237)</f>
        <v>18270</v>
      </c>
      <c r="F1233" s="529">
        <f>SUM(F1234:F1237)</f>
        <v>18270</v>
      </c>
      <c r="G1233" s="530">
        <f>SUM(G1234:G1237)</f>
        <v>9135</v>
      </c>
      <c r="H1233" s="530">
        <f>G1233/F1233*100</f>
        <v>50</v>
      </c>
      <c r="I1233" s="46"/>
    </row>
    <row r="1234" spans="1:9" ht="12.75">
      <c r="A1234" s="549"/>
      <c r="B1234" s="549"/>
      <c r="C1234" s="631"/>
      <c r="D1234" s="528" t="s">
        <v>200</v>
      </c>
      <c r="E1234" s="327">
        <v>0</v>
      </c>
      <c r="F1234" s="327">
        <v>0</v>
      </c>
      <c r="G1234" s="313">
        <v>0</v>
      </c>
      <c r="H1234" s="530">
        <v>0</v>
      </c>
      <c r="I1234" s="46"/>
    </row>
    <row r="1235" spans="1:9" ht="12.75">
      <c r="A1235" s="549"/>
      <c r="B1235" s="549"/>
      <c r="C1235" s="631"/>
      <c r="D1235" s="528" t="s">
        <v>201</v>
      </c>
      <c r="E1235" s="327">
        <v>0</v>
      </c>
      <c r="F1235" s="327">
        <v>0</v>
      </c>
      <c r="G1235" s="313">
        <v>0</v>
      </c>
      <c r="H1235" s="530">
        <v>0</v>
      </c>
      <c r="I1235" s="46"/>
    </row>
    <row r="1236" spans="1:9" ht="12.75">
      <c r="A1236" s="549"/>
      <c r="B1236" s="549"/>
      <c r="C1236" s="631"/>
      <c r="D1236" s="528" t="s">
        <v>202</v>
      </c>
      <c r="E1236" s="327">
        <v>0</v>
      </c>
      <c r="F1236" s="327">
        <v>0</v>
      </c>
      <c r="G1236" s="313">
        <v>0</v>
      </c>
      <c r="H1236" s="530">
        <v>0</v>
      </c>
      <c r="I1236" s="46"/>
    </row>
    <row r="1237" spans="1:9" ht="12.75">
      <c r="A1237" s="550"/>
      <c r="B1237" s="550"/>
      <c r="C1237" s="542"/>
      <c r="D1237" s="528" t="s">
        <v>208</v>
      </c>
      <c r="E1237" s="327">
        <f>E1244</f>
        <v>18270</v>
      </c>
      <c r="F1237" s="327">
        <f>F1244</f>
        <v>18270</v>
      </c>
      <c r="G1237" s="313">
        <f>G1244</f>
        <v>9135</v>
      </c>
      <c r="H1237" s="530">
        <v>0</v>
      </c>
      <c r="I1237" s="46"/>
    </row>
    <row r="1238" spans="1:9" ht="12.75">
      <c r="A1238" s="79"/>
      <c r="B1238" s="170">
        <v>92116</v>
      </c>
      <c r="C1238" s="293"/>
      <c r="D1238" s="339" t="s">
        <v>108</v>
      </c>
      <c r="E1238" s="339">
        <f>E1239+E1240</f>
        <v>18270</v>
      </c>
      <c r="F1238" s="339">
        <f>F1239+F1240</f>
        <v>18270</v>
      </c>
      <c r="G1238" s="70">
        <f>G1239+G1240</f>
        <v>9135</v>
      </c>
      <c r="H1238" s="71">
        <f>G1238/F1238*100</f>
        <v>50</v>
      </c>
      <c r="I1238" s="46"/>
    </row>
    <row r="1239" spans="1:9" ht="12.75">
      <c r="A1239" s="172"/>
      <c r="B1239" s="169"/>
      <c r="C1239" s="482"/>
      <c r="D1239" s="342" t="s">
        <v>179</v>
      </c>
      <c r="E1239" s="347">
        <v>0</v>
      </c>
      <c r="F1239" s="347">
        <v>0</v>
      </c>
      <c r="G1239" s="125">
        <v>0</v>
      </c>
      <c r="H1239" s="71">
        <v>0</v>
      </c>
      <c r="I1239" s="46"/>
    </row>
    <row r="1240" spans="1:9" ht="12.75">
      <c r="A1240" s="172"/>
      <c r="B1240" s="169"/>
      <c r="C1240" s="482"/>
      <c r="D1240" s="342" t="s">
        <v>245</v>
      </c>
      <c r="E1240" s="347">
        <f>SUM(E1241:E1244)</f>
        <v>18270</v>
      </c>
      <c r="F1240" s="347">
        <f>SUM(F1241:F1244)</f>
        <v>18270</v>
      </c>
      <c r="G1240" s="125">
        <f>SUM(G1241:G1244)</f>
        <v>9135</v>
      </c>
      <c r="H1240" s="71">
        <f>G1240/F1240*100</f>
        <v>50</v>
      </c>
      <c r="I1240" s="46"/>
    </row>
    <row r="1241" spans="1:9" ht="12.75">
      <c r="A1241" s="172"/>
      <c r="B1241" s="169"/>
      <c r="C1241" s="482"/>
      <c r="D1241" s="73" t="s">
        <v>200</v>
      </c>
      <c r="E1241" s="284">
        <v>0</v>
      </c>
      <c r="F1241" s="284">
        <v>0</v>
      </c>
      <c r="G1241" s="76">
        <v>0</v>
      </c>
      <c r="H1241" s="80">
        <v>0</v>
      </c>
      <c r="I1241" s="46"/>
    </row>
    <row r="1242" spans="1:9" ht="12.75">
      <c r="A1242" s="172"/>
      <c r="B1242" s="169"/>
      <c r="C1242" s="482"/>
      <c r="D1242" s="73" t="s">
        <v>201</v>
      </c>
      <c r="E1242" s="284">
        <v>0</v>
      </c>
      <c r="F1242" s="284">
        <v>0</v>
      </c>
      <c r="G1242" s="76">
        <v>0</v>
      </c>
      <c r="H1242" s="80">
        <v>0</v>
      </c>
      <c r="I1242" s="46"/>
    </row>
    <row r="1243" spans="1:9" ht="12.75">
      <c r="A1243" s="172"/>
      <c r="B1243" s="165"/>
      <c r="C1243" s="116"/>
      <c r="D1243" s="73" t="s">
        <v>202</v>
      </c>
      <c r="E1243" s="284">
        <v>0</v>
      </c>
      <c r="F1243" s="284">
        <v>0</v>
      </c>
      <c r="G1243" s="76">
        <v>0</v>
      </c>
      <c r="H1243" s="483">
        <v>0</v>
      </c>
      <c r="I1243" s="46"/>
    </row>
    <row r="1244" spans="1:9" ht="12.75">
      <c r="A1244" s="172"/>
      <c r="B1244" s="165"/>
      <c r="C1244" s="298"/>
      <c r="D1244" s="73" t="s">
        <v>208</v>
      </c>
      <c r="E1244" s="284">
        <v>18270</v>
      </c>
      <c r="F1244" s="284">
        <v>18270</v>
      </c>
      <c r="G1244" s="76">
        <v>9135</v>
      </c>
      <c r="H1244" s="80">
        <f>G1244/F1244*100</f>
        <v>50</v>
      </c>
      <c r="I1244" s="46"/>
    </row>
    <row r="1245" spans="1:9" ht="12.75">
      <c r="A1245" s="522"/>
      <c r="B1245" s="523"/>
      <c r="C1245" s="524"/>
      <c r="D1245" s="521" t="s">
        <v>142</v>
      </c>
      <c r="E1245" s="310">
        <f>E1246+E1247</f>
        <v>96066</v>
      </c>
      <c r="F1245" s="310">
        <f>F1246+F1247</f>
        <v>96066</v>
      </c>
      <c r="G1245" s="313">
        <f>G1246+G1247</f>
        <v>26564.05</v>
      </c>
      <c r="H1245" s="313">
        <f>G1245/F1245*100</f>
        <v>27.651874752774138</v>
      </c>
      <c r="I1245" s="46"/>
    </row>
    <row r="1246" spans="1:9" ht="12.75">
      <c r="A1246" s="549"/>
      <c r="B1246" s="536"/>
      <c r="C1246" s="524"/>
      <c r="D1246" s="528" t="s">
        <v>179</v>
      </c>
      <c r="E1246" s="563">
        <v>0</v>
      </c>
      <c r="F1246" s="563">
        <v>0</v>
      </c>
      <c r="G1246" s="530">
        <v>0</v>
      </c>
      <c r="H1246" s="530">
        <v>0</v>
      </c>
      <c r="I1246" s="46"/>
    </row>
    <row r="1247" spans="1:9" ht="12.75">
      <c r="A1247" s="549"/>
      <c r="B1247" s="536"/>
      <c r="C1247" s="524"/>
      <c r="D1247" s="528" t="s">
        <v>269</v>
      </c>
      <c r="E1247" s="563">
        <f>SUM(E1248:E1251)</f>
        <v>96066</v>
      </c>
      <c r="F1247" s="563">
        <f>SUM(F1248:F1251)</f>
        <v>96066</v>
      </c>
      <c r="G1247" s="530">
        <f>SUM(G1248:G1251)</f>
        <v>26564.05</v>
      </c>
      <c r="H1247" s="530">
        <f>G1247/F1247*100</f>
        <v>27.651874752774138</v>
      </c>
      <c r="I1247" s="46"/>
    </row>
    <row r="1248" spans="1:9" ht="12.75">
      <c r="A1248" s="549"/>
      <c r="B1248" s="536"/>
      <c r="C1248" s="524"/>
      <c r="D1248" s="528" t="s">
        <v>200</v>
      </c>
      <c r="E1248" s="310">
        <v>0</v>
      </c>
      <c r="F1248" s="310">
        <v>0</v>
      </c>
      <c r="G1248" s="313">
        <v>0</v>
      </c>
      <c r="H1248" s="313">
        <v>0</v>
      </c>
      <c r="I1248" s="46"/>
    </row>
    <row r="1249" spans="1:9" ht="12.75">
      <c r="A1249" s="549"/>
      <c r="B1249" s="536"/>
      <c r="C1249" s="524"/>
      <c r="D1249" s="528" t="s">
        <v>201</v>
      </c>
      <c r="E1249" s="310">
        <v>0</v>
      </c>
      <c r="F1249" s="310">
        <v>0</v>
      </c>
      <c r="G1249" s="313">
        <v>0</v>
      </c>
      <c r="H1249" s="313">
        <v>0</v>
      </c>
      <c r="I1249" s="46"/>
    </row>
    <row r="1250" spans="1:9" ht="12.75">
      <c r="A1250" s="549"/>
      <c r="B1250" s="536"/>
      <c r="C1250" s="524"/>
      <c r="D1250" s="528" t="s">
        <v>202</v>
      </c>
      <c r="E1250" s="310">
        <v>0</v>
      </c>
      <c r="F1250" s="310">
        <v>0</v>
      </c>
      <c r="G1250" s="313">
        <v>0</v>
      </c>
      <c r="H1250" s="313">
        <v>0</v>
      </c>
      <c r="I1250" s="46"/>
    </row>
    <row r="1251" spans="1:9" ht="12.75">
      <c r="A1251" s="550"/>
      <c r="B1251" s="540"/>
      <c r="C1251" s="524"/>
      <c r="D1251" s="528" t="s">
        <v>208</v>
      </c>
      <c r="E1251" s="310">
        <f>E1213+E1237</f>
        <v>96066</v>
      </c>
      <c r="F1251" s="310">
        <f>F1237+F1213</f>
        <v>96066</v>
      </c>
      <c r="G1251" s="313">
        <f>G1237+G1213</f>
        <v>26564.05</v>
      </c>
      <c r="H1251" s="313">
        <f>G1251/F1251*100</f>
        <v>27.651874752774138</v>
      </c>
      <c r="I1251" s="46"/>
    </row>
    <row r="1252" spans="1:9" ht="12.75">
      <c r="A1252" s="455"/>
      <c r="B1252" s="455"/>
      <c r="C1252" s="455"/>
      <c r="D1252" s="458"/>
      <c r="E1252" s="463"/>
      <c r="F1252" s="463"/>
      <c r="G1252" s="484"/>
      <c r="H1252" s="484"/>
      <c r="I1252" s="46"/>
    </row>
    <row r="1253" spans="1:9" ht="12.75">
      <c r="A1253" s="455"/>
      <c r="B1253" s="455"/>
      <c r="C1253" s="455"/>
      <c r="D1253" s="458"/>
      <c r="E1253" s="237"/>
      <c r="F1253" s="237"/>
      <c r="G1253" s="484"/>
      <c r="H1253" s="484"/>
      <c r="I1253" s="46"/>
    </row>
    <row r="1254" spans="1:9" ht="12.75">
      <c r="A1254" s="455"/>
      <c r="B1254" s="455"/>
      <c r="C1254" s="455"/>
      <c r="D1254" s="458"/>
      <c r="E1254" s="463"/>
      <c r="F1254" s="463"/>
      <c r="G1254" s="484"/>
      <c r="H1254" s="484"/>
      <c r="I1254" s="46"/>
    </row>
    <row r="1255" spans="1:9" ht="12.75">
      <c r="A1255" s="455"/>
      <c r="B1255" s="455"/>
      <c r="C1255" s="455"/>
      <c r="D1255" s="458"/>
      <c r="E1255" s="463"/>
      <c r="F1255" s="463"/>
      <c r="G1255" s="484"/>
      <c r="H1255" s="484"/>
      <c r="I1255" s="46"/>
    </row>
    <row r="1256" spans="1:9" ht="12.75">
      <c r="A1256" s="455"/>
      <c r="B1256" s="455"/>
      <c r="C1256" s="455"/>
      <c r="D1256" s="458"/>
      <c r="E1256" s="463"/>
      <c r="F1256" s="463"/>
      <c r="G1256" s="484"/>
      <c r="H1256" s="484"/>
      <c r="I1256" s="46"/>
    </row>
    <row r="1257" spans="1:9" ht="12.75">
      <c r="A1257" s="47"/>
      <c r="B1257" s="47"/>
      <c r="C1257" s="47"/>
      <c r="D1257" s="47"/>
      <c r="E1257" s="47" t="s">
        <v>402</v>
      </c>
      <c r="F1257" s="47"/>
      <c r="G1257" s="47"/>
      <c r="H1257" s="48"/>
      <c r="I1257" s="46"/>
    </row>
    <row r="1259" spans="1:8" ht="12.75">
      <c r="A1259" s="232"/>
      <c r="B1259" s="232"/>
      <c r="C1259" s="232"/>
      <c r="D1259" s="232"/>
      <c r="E1259" s="236"/>
      <c r="F1259" s="47" t="s">
        <v>490</v>
      </c>
      <c r="G1259" s="47"/>
      <c r="H1259" s="48"/>
    </row>
    <row r="1260" spans="1:8" ht="12.75">
      <c r="A1260" s="46"/>
      <c r="B1260" s="46"/>
      <c r="C1260" s="46"/>
      <c r="D1260" s="46"/>
      <c r="E1260" s="46"/>
      <c r="F1260" s="47" t="s">
        <v>121</v>
      </c>
      <c r="G1260" s="47"/>
      <c r="H1260" s="48"/>
    </row>
    <row r="1261" spans="1:8" ht="12.75">
      <c r="A1261" s="46"/>
      <c r="B1261" s="46"/>
      <c r="C1261" s="46"/>
      <c r="D1261" s="46"/>
      <c r="E1261" s="46"/>
      <c r="F1261" s="47" t="s">
        <v>407</v>
      </c>
      <c r="G1261" s="47"/>
      <c r="H1261" s="48"/>
    </row>
    <row r="1262" spans="1:8" ht="12.75">
      <c r="A1262" s="46"/>
      <c r="B1262" s="46"/>
      <c r="C1262" s="46"/>
      <c r="D1262" s="46"/>
      <c r="E1262" s="46"/>
      <c r="F1262" s="47"/>
      <c r="G1262" s="47"/>
      <c r="H1262" s="48"/>
    </row>
    <row r="1263" spans="1:8" ht="12.75">
      <c r="A1263" s="501"/>
      <c r="B1263" s="476" t="s">
        <v>482</v>
      </c>
      <c r="C1263" s="476"/>
      <c r="D1263" s="476"/>
      <c r="E1263" s="476"/>
      <c r="F1263" s="476"/>
      <c r="G1263" s="501"/>
      <c r="H1263" s="490"/>
    </row>
    <row r="1264" spans="1:8" ht="12.75">
      <c r="A1264" s="501"/>
      <c r="B1264" s="476" t="s">
        <v>432</v>
      </c>
      <c r="C1264" s="476"/>
      <c r="D1264" s="476"/>
      <c r="E1264" s="476"/>
      <c r="F1264" s="476"/>
      <c r="G1264" s="479" t="s">
        <v>260</v>
      </c>
      <c r="H1264" s="490"/>
    </row>
    <row r="1265" spans="1:8" ht="12.75">
      <c r="A1265" s="52" t="s">
        <v>0</v>
      </c>
      <c r="B1265" s="53" t="s">
        <v>1</v>
      </c>
      <c r="C1265" s="52" t="s">
        <v>2</v>
      </c>
      <c r="D1265" s="53" t="s">
        <v>3</v>
      </c>
      <c r="E1265" s="54" t="s">
        <v>165</v>
      </c>
      <c r="F1265" s="53" t="s">
        <v>166</v>
      </c>
      <c r="G1265" s="55" t="s">
        <v>164</v>
      </c>
      <c r="H1265" s="56" t="s">
        <v>173</v>
      </c>
    </row>
    <row r="1266" spans="1:8" ht="12.75">
      <c r="A1266" s="57"/>
      <c r="B1266" s="58"/>
      <c r="C1266" s="57"/>
      <c r="D1266" s="59"/>
      <c r="E1266" s="57" t="s">
        <v>152</v>
      </c>
      <c r="F1266" s="58" t="s">
        <v>167</v>
      </c>
      <c r="G1266" s="60" t="s">
        <v>408</v>
      </c>
      <c r="H1266" s="61" t="s">
        <v>171</v>
      </c>
    </row>
    <row r="1267" spans="1:8" ht="12.75">
      <c r="A1267" s="62">
        <v>1</v>
      </c>
      <c r="B1267" s="62">
        <v>2</v>
      </c>
      <c r="C1267" s="62">
        <v>3</v>
      </c>
      <c r="D1267" s="62">
        <v>4</v>
      </c>
      <c r="E1267" s="62">
        <v>5</v>
      </c>
      <c r="F1267" s="62">
        <v>6</v>
      </c>
      <c r="G1267" s="63">
        <v>7</v>
      </c>
      <c r="H1267" s="64">
        <v>8</v>
      </c>
    </row>
    <row r="1268" spans="1:8" ht="12.75">
      <c r="A1268" s="523">
        <v>900</v>
      </c>
      <c r="B1268" s="532"/>
      <c r="C1268" s="573"/>
      <c r="D1268" s="521" t="s">
        <v>211</v>
      </c>
      <c r="E1268" s="310">
        <f>E1277</f>
        <v>140000</v>
      </c>
      <c r="F1268" s="310">
        <f>F1277</f>
        <v>139000</v>
      </c>
      <c r="G1268" s="313">
        <f>G1277</f>
        <v>3957.47</v>
      </c>
      <c r="H1268" s="313">
        <f>G1268/F1268*100</f>
        <v>2.84710071942446</v>
      </c>
    </row>
    <row r="1269" spans="1:8" ht="12.75">
      <c r="A1269" s="536"/>
      <c r="B1269" s="552"/>
      <c r="C1269" s="573"/>
      <c r="D1269" s="528" t="s">
        <v>179</v>
      </c>
      <c r="E1269" s="310"/>
      <c r="F1269" s="310"/>
      <c r="G1269" s="313"/>
      <c r="H1269" s="313"/>
    </row>
    <row r="1270" spans="1:8" ht="12.75">
      <c r="A1270" s="536"/>
      <c r="B1270" s="552"/>
      <c r="C1270" s="573"/>
      <c r="D1270" s="528" t="s">
        <v>269</v>
      </c>
      <c r="E1270" s="310"/>
      <c r="F1270" s="310"/>
      <c r="G1270" s="313"/>
      <c r="H1270" s="313"/>
    </row>
    <row r="1271" spans="1:8" ht="12.75">
      <c r="A1271" s="536"/>
      <c r="B1271" s="552"/>
      <c r="C1271" s="573"/>
      <c r="D1271" s="528" t="s">
        <v>200</v>
      </c>
      <c r="E1271" s="310"/>
      <c r="F1271" s="310"/>
      <c r="G1271" s="313"/>
      <c r="H1271" s="313"/>
    </row>
    <row r="1272" spans="1:8" ht="12.75">
      <c r="A1272" s="536"/>
      <c r="B1272" s="552"/>
      <c r="C1272" s="573"/>
      <c r="D1272" s="528" t="s">
        <v>201</v>
      </c>
      <c r="E1272" s="310">
        <f>E1281+E1285</f>
        <v>65000</v>
      </c>
      <c r="F1272" s="310">
        <f>F1281+F1285</f>
        <v>86000</v>
      </c>
      <c r="G1272" s="313">
        <f>G1281+G1285</f>
        <v>3957.47</v>
      </c>
      <c r="H1272" s="313">
        <f>G1272/F1272*100</f>
        <v>4.601709302325581</v>
      </c>
    </row>
    <row r="1273" spans="1:8" ht="12.75">
      <c r="A1273" s="536"/>
      <c r="B1273" s="552"/>
      <c r="C1273" s="573"/>
      <c r="D1273" s="528" t="s">
        <v>202</v>
      </c>
      <c r="E1273" s="310"/>
      <c r="F1273" s="310"/>
      <c r="G1273" s="313"/>
      <c r="H1273" s="313"/>
    </row>
    <row r="1274" spans="1:8" ht="12.75">
      <c r="A1274" s="536"/>
      <c r="B1274" s="552"/>
      <c r="C1274" s="573"/>
      <c r="D1274" s="528" t="s">
        <v>208</v>
      </c>
      <c r="E1274" s="310">
        <f>E1283</f>
        <v>75000</v>
      </c>
      <c r="F1274" s="310">
        <f>F1283</f>
        <v>64000</v>
      </c>
      <c r="G1274" s="313">
        <v>0</v>
      </c>
      <c r="H1274" s="313">
        <v>0</v>
      </c>
    </row>
    <row r="1275" spans="1:8" ht="12.75">
      <c r="A1275" s="540"/>
      <c r="B1275" s="572"/>
      <c r="C1275" s="573"/>
      <c r="D1275" s="574" t="s">
        <v>203</v>
      </c>
      <c r="E1275" s="310"/>
      <c r="F1275" s="310"/>
      <c r="G1275" s="313"/>
      <c r="H1275" s="313"/>
    </row>
    <row r="1276" spans="1:8" ht="12.75">
      <c r="A1276" s="79"/>
      <c r="B1276" s="170">
        <v>90019</v>
      </c>
      <c r="C1276" s="339"/>
      <c r="D1276" s="67" t="s">
        <v>212</v>
      </c>
      <c r="E1276" s="284"/>
      <c r="F1276" s="339"/>
      <c r="G1276" s="70"/>
      <c r="H1276" s="272"/>
    </row>
    <row r="1277" spans="1:8" ht="12.75">
      <c r="A1277" s="172"/>
      <c r="B1277" s="229"/>
      <c r="C1277" s="339"/>
      <c r="D1277" s="67" t="s">
        <v>191</v>
      </c>
      <c r="E1277" s="339">
        <f>E1279</f>
        <v>140000</v>
      </c>
      <c r="F1277" s="339">
        <f>F1278+F1279</f>
        <v>139000</v>
      </c>
      <c r="G1277" s="70">
        <f>G1278+G1279</f>
        <v>3957.47</v>
      </c>
      <c r="H1277" s="272">
        <f>G1277/F1277*100</f>
        <v>2.84710071942446</v>
      </c>
    </row>
    <row r="1278" spans="1:8" ht="12.75">
      <c r="A1278" s="172"/>
      <c r="B1278" s="229"/>
      <c r="C1278" s="339"/>
      <c r="D1278" s="429" t="s">
        <v>179</v>
      </c>
      <c r="E1278" s="347">
        <v>0</v>
      </c>
      <c r="F1278" s="347">
        <v>0</v>
      </c>
      <c r="G1278" s="125">
        <v>0</v>
      </c>
      <c r="H1278" s="370">
        <v>0</v>
      </c>
    </row>
    <row r="1279" spans="1:8" ht="12.75">
      <c r="A1279" s="172"/>
      <c r="B1279" s="229"/>
      <c r="C1279" s="339"/>
      <c r="D1279" s="191" t="s">
        <v>245</v>
      </c>
      <c r="E1279" s="339">
        <f>SUM(E1281:E1283)</f>
        <v>140000</v>
      </c>
      <c r="F1279" s="339">
        <f>SUM(F1281:F1283)</f>
        <v>139000</v>
      </c>
      <c r="G1279" s="70">
        <f>SUM(G1281:G1283)</f>
        <v>3957.47</v>
      </c>
      <c r="H1279" s="272">
        <f>G1279/F1279*100</f>
        <v>2.84710071942446</v>
      </c>
    </row>
    <row r="1280" spans="1:8" ht="12.75">
      <c r="A1280" s="172"/>
      <c r="B1280" s="229"/>
      <c r="C1280" s="339"/>
      <c r="D1280" s="780" t="s">
        <v>488</v>
      </c>
      <c r="E1280" s="300"/>
      <c r="F1280" s="300"/>
      <c r="G1280" s="91"/>
      <c r="H1280" s="270"/>
    </row>
    <row r="1281" spans="1:8" ht="12.75">
      <c r="A1281" s="172"/>
      <c r="B1281" s="229"/>
      <c r="C1281" s="339"/>
      <c r="D1281" s="73" t="s">
        <v>201</v>
      </c>
      <c r="E1281" s="284">
        <v>65000</v>
      </c>
      <c r="F1281" s="284">
        <v>75000</v>
      </c>
      <c r="G1281" s="76">
        <v>3957.47</v>
      </c>
      <c r="H1281" s="266">
        <f>G1281/F1281*100</f>
        <v>5.276626666666666</v>
      </c>
    </row>
    <row r="1282" spans="1:8" ht="12.75">
      <c r="A1282" s="172"/>
      <c r="B1282" s="229"/>
      <c r="C1282" s="339"/>
      <c r="D1282" s="73" t="s">
        <v>202</v>
      </c>
      <c r="E1282" s="284">
        <v>0</v>
      </c>
      <c r="F1282" s="284">
        <v>0</v>
      </c>
      <c r="G1282" s="76">
        <v>0</v>
      </c>
      <c r="H1282" s="266">
        <v>0</v>
      </c>
    </row>
    <row r="1283" spans="1:8" ht="12.75">
      <c r="A1283" s="172"/>
      <c r="B1283" s="229"/>
      <c r="C1283" s="339"/>
      <c r="D1283" s="73" t="s">
        <v>208</v>
      </c>
      <c r="E1283" s="284">
        <v>75000</v>
      </c>
      <c r="F1283" s="284">
        <v>64000</v>
      </c>
      <c r="G1283" s="76">
        <v>0</v>
      </c>
      <c r="H1283" s="266">
        <f>G1283/F1283*100</f>
        <v>0</v>
      </c>
    </row>
    <row r="1284" spans="1:8" ht="12.75">
      <c r="A1284" s="776"/>
      <c r="B1284" s="778"/>
      <c r="C1284" s="772"/>
      <c r="D1284" s="773" t="s">
        <v>489</v>
      </c>
      <c r="E1284" s="781"/>
      <c r="F1284" s="781"/>
      <c r="G1284" s="774"/>
      <c r="H1284" s="774"/>
    </row>
    <row r="1285" spans="1:8" ht="12.75">
      <c r="A1285" s="776"/>
      <c r="B1285" s="778"/>
      <c r="C1285" s="772"/>
      <c r="D1285" s="73" t="s">
        <v>201</v>
      </c>
      <c r="E1285" s="782">
        <v>0</v>
      </c>
      <c r="F1285" s="782">
        <v>11000</v>
      </c>
      <c r="G1285" s="775">
        <v>0</v>
      </c>
      <c r="H1285" s="775">
        <v>0</v>
      </c>
    </row>
    <row r="1286" spans="1:8" ht="12.75">
      <c r="A1286" s="776"/>
      <c r="B1286" s="778"/>
      <c r="C1286" s="772"/>
      <c r="D1286" s="73" t="s">
        <v>202</v>
      </c>
      <c r="E1286" s="782">
        <v>0</v>
      </c>
      <c r="F1286" s="782">
        <v>0</v>
      </c>
      <c r="G1286" s="775">
        <v>0</v>
      </c>
      <c r="H1286" s="775">
        <v>0</v>
      </c>
    </row>
    <row r="1287" spans="1:8" ht="12.75">
      <c r="A1287" s="777"/>
      <c r="B1287" s="779"/>
      <c r="C1287" s="772"/>
      <c r="D1287" s="73" t="s">
        <v>208</v>
      </c>
      <c r="E1287" s="782">
        <v>0</v>
      </c>
      <c r="F1287" s="782">
        <v>0</v>
      </c>
      <c r="G1287" s="775">
        <v>0</v>
      </c>
      <c r="H1287" s="775">
        <v>0</v>
      </c>
    </row>
    <row r="1320" ht="12.75">
      <c r="E1320" s="46" t="s">
        <v>513</v>
      </c>
    </row>
  </sheetData>
  <sheetProtection/>
  <printOptions/>
  <pageMargins left="0.47" right="0.19" top="0.28" bottom="0.48" header="0.5" footer="0.28"/>
  <pageSetup firstPageNumber="42" useFirstPageNumber="1"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8"/>
  <sheetViews>
    <sheetView zoomScalePageLayoutView="0" workbookViewId="0" topLeftCell="A1">
      <selection activeCell="D72" sqref="D7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4.875" style="0" customWidth="1"/>
    <col min="4" max="4" width="45.125" style="0" customWidth="1"/>
    <col min="5" max="6" width="10.125" style="0" customWidth="1"/>
    <col min="7" max="7" width="11.75390625" style="0" customWidth="1"/>
    <col min="8" max="8" width="6.25390625" style="0" customWidth="1"/>
  </cols>
  <sheetData>
    <row r="1" spans="1:9" ht="13.5" customHeight="1">
      <c r="A1" s="242"/>
      <c r="B1" s="242"/>
      <c r="C1" s="242"/>
      <c r="D1" s="242"/>
      <c r="E1" s="242"/>
      <c r="F1" s="46" t="s">
        <v>213</v>
      </c>
      <c r="G1" s="46"/>
      <c r="H1" s="243"/>
      <c r="I1" s="46"/>
    </row>
    <row r="2" spans="1:9" ht="13.5" customHeight="1">
      <c r="A2" s="242"/>
      <c r="B2" s="242"/>
      <c r="C2" s="242"/>
      <c r="D2" s="242"/>
      <c r="E2" s="242"/>
      <c r="F2" s="46" t="s">
        <v>121</v>
      </c>
      <c r="G2" s="46"/>
      <c r="H2" s="243"/>
      <c r="I2" s="46"/>
    </row>
    <row r="3" spans="1:9" ht="13.5" customHeight="1">
      <c r="A3" s="242"/>
      <c r="B3" s="242"/>
      <c r="C3" s="242"/>
      <c r="D3" s="242"/>
      <c r="E3" s="242"/>
      <c r="F3" s="46" t="s">
        <v>407</v>
      </c>
      <c r="G3" s="46"/>
      <c r="H3" s="243"/>
      <c r="I3" s="46"/>
    </row>
    <row r="4" spans="1:9" ht="13.5" customHeight="1">
      <c r="A4" s="242"/>
      <c r="B4" s="242"/>
      <c r="C4" s="242"/>
      <c r="D4" s="244" t="s">
        <v>215</v>
      </c>
      <c r="E4" s="242"/>
      <c r="F4" s="46"/>
      <c r="G4" s="46" t="s">
        <v>285</v>
      </c>
      <c r="H4" s="46"/>
      <c r="I4" s="46"/>
    </row>
    <row r="5" spans="1:9" ht="12.75">
      <c r="A5" s="214" t="s">
        <v>0</v>
      </c>
      <c r="B5" s="215" t="s">
        <v>1</v>
      </c>
      <c r="C5" s="245" t="s">
        <v>2</v>
      </c>
      <c r="D5" s="246" t="s">
        <v>3</v>
      </c>
      <c r="E5" s="247" t="s">
        <v>151</v>
      </c>
      <c r="F5" s="246" t="s">
        <v>153</v>
      </c>
      <c r="G5" s="214" t="s">
        <v>155</v>
      </c>
      <c r="H5" s="248" t="s">
        <v>58</v>
      </c>
      <c r="I5" s="46"/>
    </row>
    <row r="6" spans="1:9" ht="12.75">
      <c r="A6" s="249"/>
      <c r="B6" s="185"/>
      <c r="C6" s="158"/>
      <c r="D6" s="250"/>
      <c r="E6" s="185" t="s">
        <v>152</v>
      </c>
      <c r="F6" s="250" t="s">
        <v>154</v>
      </c>
      <c r="G6" s="249" t="s">
        <v>408</v>
      </c>
      <c r="H6" s="185" t="s">
        <v>170</v>
      </c>
      <c r="I6" s="46"/>
    </row>
    <row r="7" spans="1:9" ht="12.75">
      <c r="A7" s="740">
        <v>1</v>
      </c>
      <c r="B7" s="740">
        <v>2</v>
      </c>
      <c r="C7" s="62">
        <v>3</v>
      </c>
      <c r="D7" s="251">
        <v>4</v>
      </c>
      <c r="E7" s="200">
        <v>5</v>
      </c>
      <c r="F7" s="200">
        <v>6</v>
      </c>
      <c r="G7" s="251">
        <v>7</v>
      </c>
      <c r="H7" s="252">
        <v>8</v>
      </c>
      <c r="I7" s="46"/>
    </row>
    <row r="8" spans="1:9" ht="12.75">
      <c r="A8" s="314">
        <v>600</v>
      </c>
      <c r="B8" s="309"/>
      <c r="C8" s="577"/>
      <c r="D8" s="308" t="s">
        <v>9</v>
      </c>
      <c r="E8" s="310">
        <f>E10</f>
        <v>5056030</v>
      </c>
      <c r="F8" s="310">
        <f>F10</f>
        <v>5056030</v>
      </c>
      <c r="G8" s="311">
        <f>G10</f>
        <v>0</v>
      </c>
      <c r="H8" s="311">
        <f>G8/F8*100</f>
        <v>0</v>
      </c>
      <c r="I8" s="46"/>
    </row>
    <row r="9" spans="1:9" ht="12.75">
      <c r="A9" s="316"/>
      <c r="B9" s="317"/>
      <c r="C9" s="577"/>
      <c r="D9" s="319" t="s">
        <v>341</v>
      </c>
      <c r="E9" s="310">
        <f>E15</f>
        <v>1400000</v>
      </c>
      <c r="F9" s="310">
        <f>F15</f>
        <v>1400000</v>
      </c>
      <c r="G9" s="311">
        <v>0</v>
      </c>
      <c r="H9" s="311">
        <v>0</v>
      </c>
      <c r="I9" s="46"/>
    </row>
    <row r="10" spans="1:9" ht="12.75">
      <c r="A10" s="147"/>
      <c r="B10" s="87">
        <v>60014</v>
      </c>
      <c r="C10" s="115"/>
      <c r="D10" s="120" t="s">
        <v>216</v>
      </c>
      <c r="E10" s="69">
        <f>E11</f>
        <v>5056030</v>
      </c>
      <c r="F10" s="69">
        <f>F11</f>
        <v>5056030</v>
      </c>
      <c r="G10" s="70">
        <f>G11</f>
        <v>0</v>
      </c>
      <c r="H10" s="70">
        <f>G10/F10*100</f>
        <v>0</v>
      </c>
      <c r="I10" s="46"/>
    </row>
    <row r="11" spans="1:9" ht="12.75">
      <c r="A11" s="147"/>
      <c r="B11" s="86"/>
      <c r="C11" s="116"/>
      <c r="D11" s="253" t="s">
        <v>206</v>
      </c>
      <c r="E11" s="90">
        <f>E12+E17</f>
        <v>5056030</v>
      </c>
      <c r="F11" s="90">
        <f>F12+F17</f>
        <v>5056030</v>
      </c>
      <c r="G11" s="91">
        <f>G12+G17</f>
        <v>0</v>
      </c>
      <c r="H11" s="91">
        <f>G11/F11*100</f>
        <v>0</v>
      </c>
      <c r="I11" s="46"/>
    </row>
    <row r="12" spans="1:9" ht="12.75">
      <c r="A12" s="147"/>
      <c r="B12" s="86"/>
      <c r="C12" s="116">
        <v>6050</v>
      </c>
      <c r="D12" s="254" t="s">
        <v>217</v>
      </c>
      <c r="E12" s="75">
        <f>E13+E15+E16+E14</f>
        <v>4855830</v>
      </c>
      <c r="F12" s="75">
        <f>F13+F15+F16+F14</f>
        <v>4855830</v>
      </c>
      <c r="G12" s="76">
        <f>G13+G14+G15+G16</f>
        <v>0</v>
      </c>
      <c r="H12" s="76">
        <f>G12/F12*100</f>
        <v>0</v>
      </c>
      <c r="I12" s="46"/>
    </row>
    <row r="13" spans="1:9" ht="12.75">
      <c r="A13" s="147"/>
      <c r="B13" s="86"/>
      <c r="C13" s="116"/>
      <c r="D13" s="294" t="s">
        <v>438</v>
      </c>
      <c r="E13" s="295">
        <v>818826</v>
      </c>
      <c r="F13" s="295">
        <v>818826</v>
      </c>
      <c r="G13" s="693">
        <v>0</v>
      </c>
      <c r="H13" s="693">
        <v>0</v>
      </c>
      <c r="I13" s="46"/>
    </row>
    <row r="14" spans="1:10" ht="12.75">
      <c r="A14" s="147"/>
      <c r="B14" s="86"/>
      <c r="C14" s="116"/>
      <c r="D14" s="294" t="s">
        <v>439</v>
      </c>
      <c r="E14" s="295">
        <v>2571114</v>
      </c>
      <c r="F14" s="295">
        <v>2571114</v>
      </c>
      <c r="G14" s="167">
        <v>0</v>
      </c>
      <c r="H14" s="167">
        <v>0</v>
      </c>
      <c r="I14" s="46"/>
      <c r="J14" s="635"/>
    </row>
    <row r="15" spans="1:10" ht="12.75">
      <c r="A15" s="147"/>
      <c r="B15" s="86"/>
      <c r="C15" s="116"/>
      <c r="D15" s="294" t="s">
        <v>440</v>
      </c>
      <c r="E15" s="295">
        <v>1400000</v>
      </c>
      <c r="F15" s="295">
        <v>1400000</v>
      </c>
      <c r="G15" s="167">
        <v>0</v>
      </c>
      <c r="H15" s="167">
        <v>0</v>
      </c>
      <c r="I15" s="46"/>
      <c r="J15" s="695"/>
    </row>
    <row r="16" spans="1:9" ht="12.75">
      <c r="A16" s="147"/>
      <c r="B16" s="86"/>
      <c r="C16" s="132"/>
      <c r="D16" s="294" t="s">
        <v>391</v>
      </c>
      <c r="E16" s="295">
        <v>65890</v>
      </c>
      <c r="F16" s="295">
        <v>65890</v>
      </c>
      <c r="G16" s="276">
        <v>0</v>
      </c>
      <c r="H16" s="276">
        <v>0</v>
      </c>
      <c r="I16" s="46"/>
    </row>
    <row r="17" spans="1:9" ht="12.75">
      <c r="A17" s="147"/>
      <c r="B17" s="86"/>
      <c r="C17" s="132">
        <v>6060</v>
      </c>
      <c r="D17" s="278" t="s">
        <v>359</v>
      </c>
      <c r="E17" s="497">
        <v>200200</v>
      </c>
      <c r="F17" s="497">
        <v>200200</v>
      </c>
      <c r="G17" s="265">
        <v>0</v>
      </c>
      <c r="H17" s="265">
        <f aca="true" t="shared" si="0" ref="H17:H25">G17/F17*100</f>
        <v>0</v>
      </c>
      <c r="I17" s="46"/>
    </row>
    <row r="18" spans="1:9" ht="12.75">
      <c r="A18" s="308">
        <v>710</v>
      </c>
      <c r="B18" s="308"/>
      <c r="C18" s="312"/>
      <c r="D18" s="308" t="s">
        <v>218</v>
      </c>
      <c r="E18" s="310">
        <f>E19</f>
        <v>10000</v>
      </c>
      <c r="F18" s="310">
        <f>F19</f>
        <v>10000</v>
      </c>
      <c r="G18" s="313">
        <v>0</v>
      </c>
      <c r="H18" s="313">
        <f t="shared" si="0"/>
        <v>0</v>
      </c>
      <c r="I18" s="46"/>
    </row>
    <row r="19" spans="1:9" ht="12.75">
      <c r="A19" s="86"/>
      <c r="B19" s="84">
        <v>71012</v>
      </c>
      <c r="C19" s="255"/>
      <c r="D19" s="256" t="s">
        <v>382</v>
      </c>
      <c r="E19" s="160">
        <f>E20</f>
        <v>10000</v>
      </c>
      <c r="F19" s="160">
        <f>F20</f>
        <v>10000</v>
      </c>
      <c r="G19" s="161">
        <v>0</v>
      </c>
      <c r="H19" s="257">
        <f t="shared" si="0"/>
        <v>0</v>
      </c>
      <c r="I19" s="46"/>
    </row>
    <row r="20" spans="1:9" ht="12.75">
      <c r="A20" s="86"/>
      <c r="B20" s="105"/>
      <c r="C20" s="73">
        <v>6060</v>
      </c>
      <c r="D20" s="278" t="s">
        <v>359</v>
      </c>
      <c r="E20" s="75">
        <v>10000</v>
      </c>
      <c r="F20" s="75">
        <v>10000</v>
      </c>
      <c r="G20" s="76">
        <v>0</v>
      </c>
      <c r="H20" s="76">
        <f t="shared" si="0"/>
        <v>0</v>
      </c>
      <c r="I20" s="46"/>
    </row>
    <row r="21" spans="1:9" ht="12.75">
      <c r="A21" s="314">
        <v>750</v>
      </c>
      <c r="B21" s="309"/>
      <c r="C21" s="315"/>
      <c r="D21" s="308" t="s">
        <v>219</v>
      </c>
      <c r="E21" s="310">
        <f>E23</f>
        <v>3137013</v>
      </c>
      <c r="F21" s="310">
        <f>F23</f>
        <v>2261614</v>
      </c>
      <c r="G21" s="313">
        <f>G23</f>
        <v>205345</v>
      </c>
      <c r="H21" s="313">
        <f t="shared" si="0"/>
        <v>9.079577682133202</v>
      </c>
      <c r="I21" s="46"/>
    </row>
    <row r="22" spans="1:9" ht="12.75">
      <c r="A22" s="316"/>
      <c r="B22" s="317"/>
      <c r="C22" s="318"/>
      <c r="D22" s="319" t="s">
        <v>341</v>
      </c>
      <c r="E22" s="320">
        <f>E24+E27+E30+E33+E36+E39</f>
        <v>3037013</v>
      </c>
      <c r="F22" s="321">
        <f>F24+F27+F30+F33+F36+F39</f>
        <v>2161614</v>
      </c>
      <c r="G22" s="322">
        <f>G24+G27+G30+G33+G36+G39</f>
        <v>190585</v>
      </c>
      <c r="H22" s="313">
        <f t="shared" si="0"/>
        <v>8.816791527071901</v>
      </c>
      <c r="I22" s="46"/>
    </row>
    <row r="23" spans="1:9" ht="12.75">
      <c r="A23" s="86"/>
      <c r="B23" s="87">
        <v>75095</v>
      </c>
      <c r="C23" s="258"/>
      <c r="D23" s="259" t="s">
        <v>138</v>
      </c>
      <c r="E23" s="260">
        <f>E24+E27+E30+E33+E36+E39+E42</f>
        <v>3137013</v>
      </c>
      <c r="F23" s="261">
        <f>F24+F27+F30+F33+F36+F39+F42</f>
        <v>2261614</v>
      </c>
      <c r="G23" s="262">
        <f>G24+G27+G30+G33+G36+G39+G42</f>
        <v>205345</v>
      </c>
      <c r="H23" s="71">
        <f t="shared" si="0"/>
        <v>9.079577682133202</v>
      </c>
      <c r="I23" s="46"/>
    </row>
    <row r="24" spans="1:9" ht="12.75">
      <c r="A24" s="86"/>
      <c r="B24" s="87"/>
      <c r="C24" s="739"/>
      <c r="D24" s="334" t="s">
        <v>471</v>
      </c>
      <c r="E24" s="732">
        <f>E25+E26</f>
        <v>400000</v>
      </c>
      <c r="F24" s="733">
        <f>F25+F26</f>
        <v>421991</v>
      </c>
      <c r="G24" s="734">
        <f>G25+G26</f>
        <v>64944</v>
      </c>
      <c r="H24" s="741">
        <f t="shared" si="0"/>
        <v>15.38990168036759</v>
      </c>
      <c r="I24" s="46"/>
    </row>
    <row r="25" spans="1:9" ht="12.75">
      <c r="A25" s="86"/>
      <c r="B25" s="87"/>
      <c r="C25" s="739">
        <v>6050</v>
      </c>
      <c r="D25" s="74" t="s">
        <v>448</v>
      </c>
      <c r="E25" s="274">
        <v>60000</v>
      </c>
      <c r="F25" s="275">
        <v>177354</v>
      </c>
      <c r="G25" s="276">
        <v>16944</v>
      </c>
      <c r="H25" s="440">
        <f t="shared" si="0"/>
        <v>9.553773808315572</v>
      </c>
      <c r="I25" s="46"/>
    </row>
    <row r="26" spans="1:9" ht="12.75">
      <c r="A26" s="86"/>
      <c r="B26" s="87"/>
      <c r="C26" s="739">
        <v>6057</v>
      </c>
      <c r="D26" s="174" t="s">
        <v>326</v>
      </c>
      <c r="E26" s="274">
        <v>340000</v>
      </c>
      <c r="F26" s="275">
        <v>244637</v>
      </c>
      <c r="G26" s="276">
        <v>48000</v>
      </c>
      <c r="H26" s="440">
        <f aca="true" t="shared" si="1" ref="H26:H43">G26/F26*100</f>
        <v>19.62090771224304</v>
      </c>
      <c r="I26" s="46"/>
    </row>
    <row r="27" spans="1:9" ht="12.75">
      <c r="A27" s="86"/>
      <c r="B27" s="87"/>
      <c r="C27" s="739"/>
      <c r="D27" s="99" t="s">
        <v>428</v>
      </c>
      <c r="E27" s="732">
        <f>E28+E29</f>
        <v>500000</v>
      </c>
      <c r="F27" s="733">
        <f>F28+F29</f>
        <v>464993</v>
      </c>
      <c r="G27" s="734">
        <f>G28+G29</f>
        <v>70266</v>
      </c>
      <c r="H27" s="440">
        <f t="shared" si="1"/>
        <v>15.111195222293668</v>
      </c>
      <c r="I27" s="46"/>
    </row>
    <row r="28" spans="1:9" ht="12.75">
      <c r="A28" s="86"/>
      <c r="B28" s="87"/>
      <c r="C28" s="739">
        <v>6050</v>
      </c>
      <c r="D28" s="74" t="s">
        <v>448</v>
      </c>
      <c r="E28" s="274">
        <v>75000</v>
      </c>
      <c r="F28" s="275">
        <v>184137</v>
      </c>
      <c r="G28" s="276">
        <v>10539.9</v>
      </c>
      <c r="H28" s="440">
        <f t="shared" si="1"/>
        <v>5.723944671630362</v>
      </c>
      <c r="I28" s="46"/>
    </row>
    <row r="29" spans="1:9" ht="12.75">
      <c r="A29" s="86"/>
      <c r="B29" s="87"/>
      <c r="C29" s="739">
        <v>6057</v>
      </c>
      <c r="D29" s="174" t="s">
        <v>326</v>
      </c>
      <c r="E29" s="274">
        <v>425000</v>
      </c>
      <c r="F29" s="275">
        <v>280856</v>
      </c>
      <c r="G29" s="276">
        <v>59726.1</v>
      </c>
      <c r="H29" s="440">
        <f t="shared" si="1"/>
        <v>21.2657376021876</v>
      </c>
      <c r="I29" s="46"/>
    </row>
    <row r="30" spans="1:9" ht="12.75">
      <c r="A30" s="86"/>
      <c r="B30" s="87"/>
      <c r="C30" s="739"/>
      <c r="D30" s="99" t="s">
        <v>485</v>
      </c>
      <c r="E30" s="732">
        <f>E31+E32</f>
        <v>1666665</v>
      </c>
      <c r="F30" s="733">
        <f>F31+F32</f>
        <v>804282</v>
      </c>
      <c r="G30" s="734">
        <f>G31+G32</f>
        <v>55375</v>
      </c>
      <c r="H30" s="440">
        <f t="shared" si="1"/>
        <v>6.8850229148482756</v>
      </c>
      <c r="I30" s="46"/>
    </row>
    <row r="31" spans="1:9" ht="12.75">
      <c r="A31" s="86"/>
      <c r="B31" s="87"/>
      <c r="C31" s="739">
        <v>6050</v>
      </c>
      <c r="D31" s="74" t="s">
        <v>448</v>
      </c>
      <c r="E31" s="274">
        <v>770728</v>
      </c>
      <c r="F31" s="275">
        <v>641422</v>
      </c>
      <c r="G31" s="276">
        <v>8306.25</v>
      </c>
      <c r="H31" s="440">
        <f t="shared" si="1"/>
        <v>1.294974291496082</v>
      </c>
      <c r="I31" s="46"/>
    </row>
    <row r="32" spans="1:9" ht="12.75">
      <c r="A32" s="86"/>
      <c r="B32" s="87"/>
      <c r="C32" s="739">
        <v>6057</v>
      </c>
      <c r="D32" s="174" t="s">
        <v>326</v>
      </c>
      <c r="E32" s="274">
        <v>895937</v>
      </c>
      <c r="F32" s="275">
        <v>162860</v>
      </c>
      <c r="G32" s="276">
        <v>47068.75</v>
      </c>
      <c r="H32" s="440">
        <f t="shared" si="1"/>
        <v>28.901356993736954</v>
      </c>
      <c r="I32" s="46"/>
    </row>
    <row r="33" spans="1:9" ht="12.75">
      <c r="A33" s="86"/>
      <c r="B33" s="87"/>
      <c r="C33" s="739"/>
      <c r="D33" s="99" t="s">
        <v>430</v>
      </c>
      <c r="E33" s="732">
        <f>E34+E35</f>
        <v>50000</v>
      </c>
      <c r="F33" s="733">
        <f>F34+F35</f>
        <v>50000</v>
      </c>
      <c r="G33" s="734">
        <f>G34+G35</f>
        <v>0</v>
      </c>
      <c r="H33" s="440">
        <f t="shared" si="1"/>
        <v>0</v>
      </c>
      <c r="I33" s="46"/>
    </row>
    <row r="34" spans="1:9" ht="12.75">
      <c r="A34" s="86"/>
      <c r="B34" s="87"/>
      <c r="C34" s="739">
        <v>6050</v>
      </c>
      <c r="D34" s="74" t="s">
        <v>448</v>
      </c>
      <c r="E34" s="274">
        <v>15000</v>
      </c>
      <c r="F34" s="275">
        <v>15000</v>
      </c>
      <c r="G34" s="276">
        <v>0</v>
      </c>
      <c r="H34" s="440">
        <f t="shared" si="1"/>
        <v>0</v>
      </c>
      <c r="I34" s="46"/>
    </row>
    <row r="35" spans="1:9" ht="12.75">
      <c r="A35" s="86"/>
      <c r="B35" s="87"/>
      <c r="C35" s="739">
        <v>6057</v>
      </c>
      <c r="D35" s="174" t="s">
        <v>326</v>
      </c>
      <c r="E35" s="274">
        <v>35000</v>
      </c>
      <c r="F35" s="275">
        <v>35000</v>
      </c>
      <c r="G35" s="276">
        <v>0</v>
      </c>
      <c r="H35" s="440">
        <f t="shared" si="1"/>
        <v>0</v>
      </c>
      <c r="I35" s="46"/>
    </row>
    <row r="36" spans="1:9" ht="12.75">
      <c r="A36" s="86"/>
      <c r="B36" s="87"/>
      <c r="C36" s="739"/>
      <c r="D36" s="99" t="s">
        <v>449</v>
      </c>
      <c r="E36" s="296">
        <f>E37+E38</f>
        <v>208319</v>
      </c>
      <c r="F36" s="733">
        <f>F37+F38</f>
        <v>208319</v>
      </c>
      <c r="G36" s="734">
        <f>G37+G38</f>
        <v>0</v>
      </c>
      <c r="H36" s="440">
        <f t="shared" si="1"/>
        <v>0</v>
      </c>
      <c r="I36" s="46"/>
    </row>
    <row r="37" spans="1:9" ht="12.75">
      <c r="A37" s="86"/>
      <c r="B37" s="87"/>
      <c r="C37" s="739">
        <v>6050</v>
      </c>
      <c r="D37" s="74" t="s">
        <v>448</v>
      </c>
      <c r="E37" s="274">
        <v>31248</v>
      </c>
      <c r="F37" s="275">
        <v>31248</v>
      </c>
      <c r="G37" s="276">
        <v>0</v>
      </c>
      <c r="H37" s="440">
        <f t="shared" si="1"/>
        <v>0</v>
      </c>
      <c r="I37" s="46"/>
    </row>
    <row r="38" spans="1:9" ht="12.75">
      <c r="A38" s="86"/>
      <c r="B38" s="87"/>
      <c r="C38" s="739">
        <v>6057</v>
      </c>
      <c r="D38" s="174" t="s">
        <v>326</v>
      </c>
      <c r="E38" s="274">
        <v>177071</v>
      </c>
      <c r="F38" s="275">
        <v>177071</v>
      </c>
      <c r="G38" s="276">
        <v>0</v>
      </c>
      <c r="H38" s="440">
        <f t="shared" si="1"/>
        <v>0</v>
      </c>
      <c r="I38" s="46"/>
    </row>
    <row r="39" spans="1:9" ht="12.75">
      <c r="A39" s="86"/>
      <c r="B39" s="87"/>
      <c r="C39" s="739"/>
      <c r="D39" s="99" t="s">
        <v>429</v>
      </c>
      <c r="E39" s="732">
        <f>E40+E41</f>
        <v>212029</v>
      </c>
      <c r="F39" s="733">
        <f>F40+F41</f>
        <v>212029</v>
      </c>
      <c r="G39" s="734">
        <f>G40+G41</f>
        <v>0</v>
      </c>
      <c r="H39" s="440">
        <f t="shared" si="1"/>
        <v>0</v>
      </c>
      <c r="I39" s="46"/>
    </row>
    <row r="40" spans="1:9" ht="12.75">
      <c r="A40" s="86"/>
      <c r="B40" s="87"/>
      <c r="C40" s="739">
        <v>6050</v>
      </c>
      <c r="D40" s="74" t="s">
        <v>448</v>
      </c>
      <c r="E40" s="295">
        <v>31804</v>
      </c>
      <c r="F40" s="275">
        <v>31804</v>
      </c>
      <c r="G40" s="276">
        <v>0</v>
      </c>
      <c r="H40" s="440">
        <f t="shared" si="1"/>
        <v>0</v>
      </c>
      <c r="I40" s="46"/>
    </row>
    <row r="41" spans="1:9" ht="12.75">
      <c r="A41" s="86"/>
      <c r="B41" s="87"/>
      <c r="C41" s="739">
        <v>6057</v>
      </c>
      <c r="D41" s="174" t="s">
        <v>326</v>
      </c>
      <c r="E41" s="274">
        <v>180225</v>
      </c>
      <c r="F41" s="275">
        <v>180225</v>
      </c>
      <c r="G41" s="276">
        <v>0</v>
      </c>
      <c r="H41" s="440">
        <f t="shared" si="1"/>
        <v>0</v>
      </c>
      <c r="I41" s="46"/>
    </row>
    <row r="42" spans="1:9" ht="12.75">
      <c r="A42" s="86"/>
      <c r="B42" s="87"/>
      <c r="C42" s="739"/>
      <c r="D42" s="99" t="s">
        <v>441</v>
      </c>
      <c r="E42" s="732">
        <f>E43</f>
        <v>100000</v>
      </c>
      <c r="F42" s="733">
        <f>F43</f>
        <v>100000</v>
      </c>
      <c r="G42" s="734">
        <f>G43</f>
        <v>14760</v>
      </c>
      <c r="H42" s="440">
        <f t="shared" si="1"/>
        <v>14.760000000000002</v>
      </c>
      <c r="I42" s="46"/>
    </row>
    <row r="43" spans="1:9" ht="12.75">
      <c r="A43" s="86"/>
      <c r="B43" s="87"/>
      <c r="C43" s="739">
        <v>6050</v>
      </c>
      <c r="D43" s="74" t="s">
        <v>172</v>
      </c>
      <c r="E43" s="295">
        <v>100000</v>
      </c>
      <c r="F43" s="275">
        <v>100000</v>
      </c>
      <c r="G43" s="276">
        <v>14760</v>
      </c>
      <c r="H43" s="440">
        <f t="shared" si="1"/>
        <v>14.760000000000002</v>
      </c>
      <c r="I43" s="46"/>
    </row>
    <row r="44" spans="1:9" ht="12.75">
      <c r="A44" s="309">
        <v>801</v>
      </c>
      <c r="B44" s="308"/>
      <c r="C44" s="315"/>
      <c r="D44" s="326" t="s">
        <v>36</v>
      </c>
      <c r="E44" s="327">
        <f>E45</f>
        <v>20000</v>
      </c>
      <c r="F44" s="328">
        <f>F45</f>
        <v>20000</v>
      </c>
      <c r="G44" s="313">
        <f>G45</f>
        <v>0</v>
      </c>
      <c r="H44" s="325">
        <f>G44/F44*100</f>
        <v>0</v>
      </c>
      <c r="I44" s="46"/>
    </row>
    <row r="45" spans="1:9" ht="12.75">
      <c r="A45" s="83"/>
      <c r="B45" s="112">
        <v>80102</v>
      </c>
      <c r="C45" s="291"/>
      <c r="D45" s="259" t="s">
        <v>343</v>
      </c>
      <c r="E45" s="260">
        <f>E47</f>
        <v>20000</v>
      </c>
      <c r="F45" s="261">
        <f>F47</f>
        <v>20000</v>
      </c>
      <c r="G45" s="262">
        <f>G47</f>
        <v>0</v>
      </c>
      <c r="H45" s="272">
        <f>G45/F45*100</f>
        <v>0</v>
      </c>
      <c r="I45" s="46"/>
    </row>
    <row r="46" spans="1:9" ht="12.75">
      <c r="A46" s="86"/>
      <c r="B46" s="113"/>
      <c r="C46" s="273"/>
      <c r="D46" s="283" t="s">
        <v>300</v>
      </c>
      <c r="E46" s="267"/>
      <c r="F46" s="268"/>
      <c r="G46" s="269"/>
      <c r="H46" s="270"/>
      <c r="I46" s="46"/>
    </row>
    <row r="47" spans="1:9" ht="12.75">
      <c r="A47" s="86"/>
      <c r="B47" s="114"/>
      <c r="C47" s="132">
        <v>6060</v>
      </c>
      <c r="D47" s="278" t="s">
        <v>359</v>
      </c>
      <c r="E47" s="263">
        <v>20000</v>
      </c>
      <c r="F47" s="264">
        <v>20000</v>
      </c>
      <c r="G47" s="265">
        <v>0</v>
      </c>
      <c r="H47" s="279">
        <f aca="true" t="shared" si="2" ref="H47:H52">G47/F47*100</f>
        <v>0</v>
      </c>
      <c r="I47" s="46"/>
    </row>
    <row r="48" spans="1:9" ht="12.75">
      <c r="A48" s="308">
        <v>851</v>
      </c>
      <c r="B48" s="308"/>
      <c r="C48" s="312"/>
      <c r="D48" s="308" t="s">
        <v>344</v>
      </c>
      <c r="E48" s="327">
        <f aca="true" t="shared" si="3" ref="E48:G49">E49</f>
        <v>2400000</v>
      </c>
      <c r="F48" s="327">
        <f t="shared" si="3"/>
        <v>2400000</v>
      </c>
      <c r="G48" s="313">
        <f t="shared" si="3"/>
        <v>2400000</v>
      </c>
      <c r="H48" s="325">
        <f t="shared" si="2"/>
        <v>100</v>
      </c>
      <c r="I48" s="46"/>
    </row>
    <row r="49" spans="1:9" ht="12.75">
      <c r="A49" s="84"/>
      <c r="B49" s="84">
        <v>85111</v>
      </c>
      <c r="C49" s="291"/>
      <c r="D49" s="259" t="s">
        <v>234</v>
      </c>
      <c r="E49" s="260">
        <f t="shared" si="3"/>
        <v>2400000</v>
      </c>
      <c r="F49" s="261">
        <f t="shared" si="3"/>
        <v>2400000</v>
      </c>
      <c r="G49" s="262">
        <f t="shared" si="3"/>
        <v>2400000</v>
      </c>
      <c r="H49" s="341">
        <f t="shared" si="2"/>
        <v>100</v>
      </c>
      <c r="I49" s="46"/>
    </row>
    <row r="50" spans="1:9" ht="12.75">
      <c r="A50" s="105"/>
      <c r="B50" s="105"/>
      <c r="C50" s="116">
        <v>6050</v>
      </c>
      <c r="D50" s="332" t="s">
        <v>450</v>
      </c>
      <c r="E50" s="284">
        <v>2400000</v>
      </c>
      <c r="F50" s="285">
        <v>2400000</v>
      </c>
      <c r="G50" s="76">
        <v>2400000</v>
      </c>
      <c r="H50" s="350">
        <f t="shared" si="2"/>
        <v>100</v>
      </c>
      <c r="I50" s="46"/>
    </row>
    <row r="51" spans="1:9" ht="12.75">
      <c r="A51" s="308">
        <v>852</v>
      </c>
      <c r="B51" s="308"/>
      <c r="C51" s="524"/>
      <c r="D51" s="326" t="s">
        <v>284</v>
      </c>
      <c r="E51" s="327">
        <f>E52</f>
        <v>6000</v>
      </c>
      <c r="F51" s="328">
        <f>F52</f>
        <v>6000</v>
      </c>
      <c r="G51" s="313">
        <f>G52</f>
        <v>5780</v>
      </c>
      <c r="H51" s="325">
        <f t="shared" si="2"/>
        <v>96.33333333333334</v>
      </c>
      <c r="I51" s="46"/>
    </row>
    <row r="52" spans="1:9" ht="12.75">
      <c r="A52" s="87"/>
      <c r="B52" s="87">
        <v>85218</v>
      </c>
      <c r="C52" s="159"/>
      <c r="D52" s="742" t="s">
        <v>451</v>
      </c>
      <c r="E52" s="392">
        <f>E54</f>
        <v>6000</v>
      </c>
      <c r="F52" s="743">
        <f>F54</f>
        <v>6000</v>
      </c>
      <c r="G52" s="161">
        <f>G54</f>
        <v>5780</v>
      </c>
      <c r="H52" s="744">
        <f t="shared" si="2"/>
        <v>96.33333333333334</v>
      </c>
      <c r="I52" s="46"/>
    </row>
    <row r="53" spans="1:9" ht="12.75">
      <c r="A53" s="86"/>
      <c r="B53" s="86"/>
      <c r="C53" s="116"/>
      <c r="D53" s="745" t="s">
        <v>425</v>
      </c>
      <c r="E53" s="300"/>
      <c r="F53" s="746"/>
      <c r="G53" s="91"/>
      <c r="H53" s="747"/>
      <c r="I53" s="46"/>
    </row>
    <row r="54" spans="1:9" ht="12.75">
      <c r="A54" s="86"/>
      <c r="B54" s="86"/>
      <c r="C54" s="116">
        <v>6060</v>
      </c>
      <c r="D54" s="332" t="s">
        <v>359</v>
      </c>
      <c r="E54" s="284">
        <v>6000</v>
      </c>
      <c r="F54" s="285">
        <v>6000</v>
      </c>
      <c r="G54" s="76">
        <v>5780</v>
      </c>
      <c r="H54" s="350">
        <f>G54/F54*100</f>
        <v>96.33333333333334</v>
      </c>
      <c r="I54" s="46"/>
    </row>
    <row r="55" spans="1:9" ht="12.75">
      <c r="A55" s="309">
        <v>855</v>
      </c>
      <c r="B55" s="309"/>
      <c r="C55" s="315"/>
      <c r="D55" s="326" t="s">
        <v>409</v>
      </c>
      <c r="E55" s="327">
        <f aca="true" t="shared" si="4" ref="E55:G56">E56</f>
        <v>4000</v>
      </c>
      <c r="F55" s="328">
        <f t="shared" si="4"/>
        <v>4000</v>
      </c>
      <c r="G55" s="313">
        <f t="shared" si="4"/>
        <v>0</v>
      </c>
      <c r="H55" s="325">
        <v>0</v>
      </c>
      <c r="I55" s="46"/>
    </row>
    <row r="56" spans="1:9" ht="12.75">
      <c r="A56" s="632"/>
      <c r="B56" s="84">
        <v>85510</v>
      </c>
      <c r="C56" s="291"/>
      <c r="D56" s="259" t="s">
        <v>452</v>
      </c>
      <c r="E56" s="260">
        <f t="shared" si="4"/>
        <v>4000</v>
      </c>
      <c r="F56" s="261">
        <f t="shared" si="4"/>
        <v>4000</v>
      </c>
      <c r="G56" s="262">
        <f t="shared" si="4"/>
        <v>0</v>
      </c>
      <c r="H56" s="272">
        <v>0</v>
      </c>
      <c r="I56" s="46"/>
    </row>
    <row r="57" spans="1:9" ht="12.75">
      <c r="A57" s="147"/>
      <c r="B57" s="86"/>
      <c r="C57" s="273"/>
      <c r="D57" s="283" t="s">
        <v>447</v>
      </c>
      <c r="E57" s="267">
        <v>4000</v>
      </c>
      <c r="F57" s="268">
        <v>4000</v>
      </c>
      <c r="G57" s="269">
        <v>0</v>
      </c>
      <c r="H57" s="270">
        <v>0</v>
      </c>
      <c r="I57" s="46"/>
    </row>
    <row r="58" spans="1:9" ht="12.75">
      <c r="A58" s="147"/>
      <c r="B58" s="86"/>
      <c r="C58" s="116">
        <v>6060</v>
      </c>
      <c r="D58" s="254" t="s">
        <v>359</v>
      </c>
      <c r="E58" s="284">
        <v>4000</v>
      </c>
      <c r="F58" s="285">
        <v>4000</v>
      </c>
      <c r="G58" s="76">
        <v>0</v>
      </c>
      <c r="H58" s="266">
        <v>0</v>
      </c>
      <c r="I58" s="46"/>
    </row>
    <row r="59" spans="1:9" ht="12.75">
      <c r="A59" s="147"/>
      <c r="B59" s="105"/>
      <c r="C59" s="132"/>
      <c r="D59" s="278"/>
      <c r="E59" s="263"/>
      <c r="F59" s="264"/>
      <c r="G59" s="265"/>
      <c r="H59" s="279"/>
      <c r="I59" s="46"/>
    </row>
    <row r="60" spans="1:9" ht="12.75">
      <c r="A60" s="314"/>
      <c r="B60" s="309"/>
      <c r="C60" s="308"/>
      <c r="D60" s="308" t="s">
        <v>220</v>
      </c>
      <c r="E60" s="310">
        <f>E8+E18+E21+E44+E48+E55+E51</f>
        <v>10633043</v>
      </c>
      <c r="F60" s="310">
        <f>F8+F18+F21+F44+F48+F55+F51</f>
        <v>9757644</v>
      </c>
      <c r="G60" s="313">
        <f>G8+G18+G21+G44+G48+G55+G51</f>
        <v>2611125</v>
      </c>
      <c r="H60" s="313">
        <f>G60/F60*100</f>
        <v>26.759789555757518</v>
      </c>
      <c r="I60" s="46"/>
    </row>
    <row r="61" spans="1:9" ht="12.75">
      <c r="A61" s="329"/>
      <c r="B61" s="330"/>
      <c r="C61" s="307"/>
      <c r="D61" s="692" t="s">
        <v>341</v>
      </c>
      <c r="E61" s="563">
        <f>E9+E22</f>
        <v>4437013</v>
      </c>
      <c r="F61" s="748">
        <f>F9+F22</f>
        <v>3561614</v>
      </c>
      <c r="G61" s="530">
        <f>G9+G22</f>
        <v>190585</v>
      </c>
      <c r="H61" s="530">
        <f>G61/F61*100</f>
        <v>5.351085210244569</v>
      </c>
      <c r="I61" s="46"/>
    </row>
    <row r="62" spans="1:9" ht="12.75">
      <c r="A62" s="106"/>
      <c r="B62" s="106"/>
      <c r="C62" s="106"/>
      <c r="D62" s="106"/>
      <c r="E62" s="175" t="s">
        <v>514</v>
      </c>
      <c r="F62" s="302"/>
      <c r="G62" s="302"/>
      <c r="H62" s="302"/>
      <c r="I62" s="46"/>
    </row>
    <row r="63" spans="1:9" ht="12.75">
      <c r="A63" s="106"/>
      <c r="B63" s="106"/>
      <c r="C63" s="106"/>
      <c r="D63" s="106"/>
      <c r="E63" s="302"/>
      <c r="F63" s="302"/>
      <c r="G63" s="303"/>
      <c r="H63" s="304"/>
      <c r="I63" s="46"/>
    </row>
    <row r="64" spans="1:9" ht="12.75">
      <c r="A64" s="106"/>
      <c r="B64" s="106"/>
      <c r="C64" s="106"/>
      <c r="D64" s="106"/>
      <c r="E64" s="175"/>
      <c r="F64" s="304"/>
      <c r="G64" s="304"/>
      <c r="H64" s="304"/>
      <c r="I64" s="46"/>
    </row>
    <row r="65" spans="1:9" ht="12.75">
      <c r="A65" s="106"/>
      <c r="B65" s="106"/>
      <c r="C65" s="106"/>
      <c r="D65" s="106"/>
      <c r="E65" s="304"/>
      <c r="F65" s="304"/>
      <c r="G65" s="304"/>
      <c r="H65" s="304"/>
      <c r="I65" s="46"/>
    </row>
    <row r="66" spans="1:9" ht="12.75">
      <c r="A66" s="106"/>
      <c r="B66" s="106"/>
      <c r="C66" s="106"/>
      <c r="D66" s="106"/>
      <c r="E66" s="175"/>
      <c r="F66" s="109"/>
      <c r="G66" s="304"/>
      <c r="H66" s="304"/>
      <c r="I66" s="46"/>
    </row>
    <row r="67" spans="1:9" ht="12.75">
      <c r="A67" s="106"/>
      <c r="B67" s="106"/>
      <c r="C67" s="106"/>
      <c r="D67" s="106"/>
      <c r="E67" s="175"/>
      <c r="F67" s="175"/>
      <c r="G67" s="304"/>
      <c r="H67" s="304"/>
      <c r="I67" s="46"/>
    </row>
    <row r="68" spans="1:9" ht="12.75">
      <c r="A68" s="106"/>
      <c r="B68" s="106"/>
      <c r="C68" s="106"/>
      <c r="D68" s="106"/>
      <c r="E68" s="304"/>
      <c r="F68" s="175"/>
      <c r="G68" s="304"/>
      <c r="H68" s="304"/>
      <c r="I68" s="46"/>
    </row>
    <row r="69" spans="1:9" ht="12.75">
      <c r="A69" s="106"/>
      <c r="B69" s="106"/>
      <c r="C69" s="106"/>
      <c r="D69" s="106"/>
      <c r="E69" s="304"/>
      <c r="F69" s="175"/>
      <c r="G69" s="304"/>
      <c r="H69" s="304"/>
      <c r="I69" s="46"/>
    </row>
    <row r="70" spans="1:9" ht="12.75">
      <c r="A70" s="106"/>
      <c r="B70" s="106"/>
      <c r="C70" s="106"/>
      <c r="D70" s="106"/>
      <c r="E70" s="304"/>
      <c r="F70" s="175"/>
      <c r="G70" s="304"/>
      <c r="H70" s="304"/>
      <c r="I70" s="46"/>
    </row>
    <row r="71" spans="1:9" ht="12.75">
      <c r="A71" s="106"/>
      <c r="B71" s="106"/>
      <c r="C71" s="106"/>
      <c r="D71" s="106"/>
      <c r="E71" s="304"/>
      <c r="F71" s="175"/>
      <c r="G71" s="304"/>
      <c r="H71" s="304"/>
      <c r="I71" s="46"/>
    </row>
    <row r="72" spans="1:9" ht="12.75">
      <c r="A72" s="106"/>
      <c r="B72" s="106"/>
      <c r="C72" s="106"/>
      <c r="D72" s="106"/>
      <c r="E72" s="304"/>
      <c r="F72" s="175"/>
      <c r="G72" s="304"/>
      <c r="H72" s="304"/>
      <c r="I72" s="46"/>
    </row>
    <row r="73" spans="1:9" ht="12.75">
      <c r="A73" s="106"/>
      <c r="B73" s="106"/>
      <c r="C73" s="106"/>
      <c r="D73" s="106"/>
      <c r="E73" s="304"/>
      <c r="F73" s="175"/>
      <c r="G73" s="304"/>
      <c r="H73" s="304"/>
      <c r="I73" s="46"/>
    </row>
    <row r="74" spans="1:9" ht="12.75">
      <c r="A74" s="106"/>
      <c r="B74" s="106"/>
      <c r="C74" s="106"/>
      <c r="D74" s="106"/>
      <c r="E74" s="304"/>
      <c r="F74" s="175"/>
      <c r="G74" s="304"/>
      <c r="H74" s="304"/>
      <c r="I74" s="46"/>
    </row>
    <row r="75" spans="1:9" ht="12.75">
      <c r="A75" s="106"/>
      <c r="B75" s="106"/>
      <c r="C75" s="106"/>
      <c r="D75" s="106"/>
      <c r="E75" s="304"/>
      <c r="F75" s="175"/>
      <c r="G75" s="304"/>
      <c r="H75" s="304"/>
      <c r="I75" s="46"/>
    </row>
    <row r="76" spans="1:9" ht="12.75">
      <c r="A76" s="106"/>
      <c r="B76" s="106"/>
      <c r="C76" s="106"/>
      <c r="D76" s="106"/>
      <c r="E76" s="304"/>
      <c r="F76" s="175"/>
      <c r="G76" s="304"/>
      <c r="H76" s="304"/>
      <c r="I76" s="46"/>
    </row>
    <row r="77" spans="1:9" ht="12.75">
      <c r="A77" s="106"/>
      <c r="B77" s="106"/>
      <c r="C77" s="106"/>
      <c r="D77" s="106"/>
      <c r="E77" s="304"/>
      <c r="F77" s="175"/>
      <c r="G77" s="304"/>
      <c r="H77" s="304"/>
      <c r="I77" s="46"/>
    </row>
    <row r="78" spans="1:9" ht="12.75">
      <c r="A78" s="106"/>
      <c r="B78" s="106"/>
      <c r="C78" s="106"/>
      <c r="D78" s="106"/>
      <c r="E78" s="304"/>
      <c r="F78" s="175"/>
      <c r="G78" s="304"/>
      <c r="H78" s="304"/>
      <c r="I78" s="46"/>
    </row>
    <row r="79" spans="1:9" ht="12.75">
      <c r="A79" s="106"/>
      <c r="B79" s="106"/>
      <c r="C79" s="106"/>
      <c r="D79" s="106"/>
      <c r="E79" s="304"/>
      <c r="F79" s="175"/>
      <c r="G79" s="304"/>
      <c r="H79" s="304"/>
      <c r="I79" s="46"/>
    </row>
    <row r="80" spans="1:9" ht="12.75">
      <c r="A80" s="106"/>
      <c r="B80" s="106"/>
      <c r="C80" s="106"/>
      <c r="D80" s="106"/>
      <c r="E80" s="304"/>
      <c r="F80" s="175"/>
      <c r="G80" s="304"/>
      <c r="H80" s="304"/>
      <c r="I80" s="46"/>
    </row>
    <row r="81" spans="1:9" ht="12.75">
      <c r="A81" s="106"/>
      <c r="B81" s="106"/>
      <c r="C81" s="106"/>
      <c r="D81" s="106"/>
      <c r="E81" s="304"/>
      <c r="F81" s="175"/>
      <c r="G81" s="304"/>
      <c r="H81" s="304"/>
      <c r="I81" s="46"/>
    </row>
    <row r="82" spans="1:9" ht="12.75">
      <c r="A82" s="106"/>
      <c r="B82" s="106"/>
      <c r="C82" s="106"/>
      <c r="D82" s="106"/>
      <c r="E82" s="304"/>
      <c r="F82" s="175"/>
      <c r="G82" s="304"/>
      <c r="H82" s="304"/>
      <c r="I82" s="46"/>
    </row>
    <row r="83" spans="1:9" ht="12.75">
      <c r="A83" s="106"/>
      <c r="B83" s="106"/>
      <c r="C83" s="106"/>
      <c r="D83" s="106"/>
      <c r="E83" s="304"/>
      <c r="F83" s="175"/>
      <c r="G83" s="304"/>
      <c r="H83" s="304"/>
      <c r="I83" s="46"/>
    </row>
    <row r="84" spans="1:9" ht="12.75">
      <c r="A84" s="106"/>
      <c r="B84" s="106"/>
      <c r="C84" s="106"/>
      <c r="D84" s="106"/>
      <c r="E84" s="304"/>
      <c r="F84" s="175"/>
      <c r="G84" s="304"/>
      <c r="H84" s="304"/>
      <c r="I84" s="46"/>
    </row>
    <row r="85" spans="1:9" ht="12.75">
      <c r="A85" s="106"/>
      <c r="B85" s="106"/>
      <c r="C85" s="106"/>
      <c r="D85" s="106"/>
      <c r="E85" s="304"/>
      <c r="F85" s="175"/>
      <c r="G85" s="304"/>
      <c r="H85" s="304"/>
      <c r="I85" s="46"/>
    </row>
    <row r="86" spans="1:9" ht="13.5" customHeight="1">
      <c r="A86" s="106"/>
      <c r="B86" s="106"/>
      <c r="C86" s="106"/>
      <c r="D86" s="106"/>
      <c r="E86" s="304"/>
      <c r="F86" s="175"/>
      <c r="G86" s="304"/>
      <c r="H86" s="304"/>
      <c r="I86" s="46"/>
    </row>
    <row r="87" spans="1:9" ht="12.75">
      <c r="A87" s="106"/>
      <c r="B87" s="106"/>
      <c r="C87" s="106"/>
      <c r="D87" s="106"/>
      <c r="E87" s="304"/>
      <c r="F87" s="175"/>
      <c r="G87" s="304"/>
      <c r="H87" s="304"/>
      <c r="I87" s="46"/>
    </row>
    <row r="88" spans="1:9" ht="12.75">
      <c r="A88" s="46"/>
      <c r="B88" s="46"/>
      <c r="C88" s="46"/>
      <c r="D88" s="46"/>
      <c r="E88" s="243"/>
      <c r="F88" s="512"/>
      <c r="G88" s="243"/>
      <c r="H88" s="243"/>
      <c r="I88" s="46"/>
    </row>
    <row r="89" spans="1:9" ht="12.75">
      <c r="A89" s="46"/>
      <c r="B89" s="46"/>
      <c r="C89" s="46"/>
      <c r="D89" s="46"/>
      <c r="E89" s="243"/>
      <c r="F89" s="512"/>
      <c r="G89" s="243"/>
      <c r="H89" s="243"/>
      <c r="I89" s="46"/>
    </row>
    <row r="90" spans="1:9" ht="12.75">
      <c r="A90" s="46"/>
      <c r="B90" s="46"/>
      <c r="C90" s="46"/>
      <c r="D90" s="46"/>
      <c r="E90" s="243"/>
      <c r="F90" s="512"/>
      <c r="G90" s="243"/>
      <c r="H90" s="243"/>
      <c r="I90" s="46"/>
    </row>
    <row r="91" spans="1:9" ht="12.75">
      <c r="A91" s="46"/>
      <c r="B91" s="46"/>
      <c r="C91" s="46"/>
      <c r="D91" s="46"/>
      <c r="E91" s="243"/>
      <c r="F91" s="512"/>
      <c r="G91" s="243"/>
      <c r="H91" s="243"/>
      <c r="I91" s="46"/>
    </row>
    <row r="92" spans="1:9" ht="12.75">
      <c r="A92" s="46"/>
      <c r="B92" s="46"/>
      <c r="C92" s="46"/>
      <c r="D92" s="46"/>
      <c r="E92" s="243"/>
      <c r="F92" s="512"/>
      <c r="G92" s="243"/>
      <c r="H92" s="243"/>
      <c r="I92" s="46"/>
    </row>
    <row r="93" spans="1:9" ht="12.75">
      <c r="A93" s="46"/>
      <c r="B93" s="46"/>
      <c r="C93" s="46"/>
      <c r="D93" s="46"/>
      <c r="E93" s="243"/>
      <c r="F93" s="512"/>
      <c r="G93" s="243"/>
      <c r="H93" s="243"/>
      <c r="I93" s="46"/>
    </row>
    <row r="94" spans="1:9" ht="12.75">
      <c r="A94" s="46"/>
      <c r="B94" s="46"/>
      <c r="C94" s="46"/>
      <c r="D94" s="46"/>
      <c r="E94" s="243"/>
      <c r="F94" s="512"/>
      <c r="G94" s="243"/>
      <c r="H94" s="243"/>
      <c r="I94" s="46"/>
    </row>
    <row r="95" spans="1:9" ht="12.75">
      <c r="A95" s="46"/>
      <c r="B95" s="46"/>
      <c r="C95" s="46"/>
      <c r="D95" s="46"/>
      <c r="E95" s="243"/>
      <c r="F95" s="512"/>
      <c r="G95" s="243"/>
      <c r="H95" s="243"/>
      <c r="I95" s="46"/>
    </row>
    <row r="96" spans="1:9" ht="12.75">
      <c r="A96" s="46"/>
      <c r="B96" s="46"/>
      <c r="C96" s="46"/>
      <c r="D96" s="46"/>
      <c r="E96" s="243"/>
      <c r="F96" s="512"/>
      <c r="G96" s="243"/>
      <c r="H96" s="243"/>
      <c r="I96" s="46"/>
    </row>
    <row r="97" spans="1:9" ht="12.75">
      <c r="A97" s="46"/>
      <c r="B97" s="46"/>
      <c r="C97" s="46"/>
      <c r="D97" s="46"/>
      <c r="E97" s="243"/>
      <c r="F97" s="512"/>
      <c r="G97" s="243"/>
      <c r="H97" s="243"/>
      <c r="I97" s="46"/>
    </row>
    <row r="98" spans="1:9" ht="12.75">
      <c r="A98" s="46"/>
      <c r="B98" s="46"/>
      <c r="C98" s="46"/>
      <c r="D98" s="46"/>
      <c r="E98" s="46"/>
      <c r="F98" s="46"/>
      <c r="G98" s="46"/>
      <c r="H98" s="243"/>
      <c r="I98" s="46"/>
    </row>
    <row r="99" spans="1:9" ht="12.75">
      <c r="A99" s="46"/>
      <c r="B99" s="46"/>
      <c r="C99" s="46"/>
      <c r="D99" s="46"/>
      <c r="E99" s="46"/>
      <c r="F99" s="46"/>
      <c r="G99" s="46"/>
      <c r="H99" s="243"/>
      <c r="I99" s="46"/>
    </row>
    <row r="100" spans="1:9" ht="12.75">
      <c r="A100" s="46"/>
      <c r="B100" s="46"/>
      <c r="C100" s="46"/>
      <c r="D100" s="46"/>
      <c r="E100" s="46"/>
      <c r="F100" s="46"/>
      <c r="G100" s="46"/>
      <c r="H100" s="243"/>
      <c r="I100" s="46"/>
    </row>
    <row r="101" spans="1:9" ht="12.75">
      <c r="A101" s="46"/>
      <c r="B101" s="46"/>
      <c r="C101" s="46"/>
      <c r="D101" s="46"/>
      <c r="E101" s="46"/>
      <c r="F101" s="46"/>
      <c r="G101" s="46"/>
      <c r="H101" s="243"/>
      <c r="I101" s="46"/>
    </row>
    <row r="102" spans="1:9" ht="12.75">
      <c r="A102" s="46"/>
      <c r="B102" s="46"/>
      <c r="C102" s="46"/>
      <c r="D102" s="46"/>
      <c r="E102" s="46"/>
      <c r="F102" s="46"/>
      <c r="G102" s="46"/>
      <c r="H102" s="243"/>
      <c r="I102" s="46"/>
    </row>
    <row r="103" spans="1:9" ht="12.75">
      <c r="A103" s="46"/>
      <c r="B103" s="46"/>
      <c r="C103" s="46"/>
      <c r="D103" s="46"/>
      <c r="E103" s="46"/>
      <c r="F103" s="46"/>
      <c r="G103" s="46"/>
      <c r="H103" s="243"/>
      <c r="I103" s="46"/>
    </row>
    <row r="104" spans="1:9" ht="12.75">
      <c r="A104" s="46"/>
      <c r="B104" s="46"/>
      <c r="C104" s="46"/>
      <c r="D104" s="46"/>
      <c r="E104" s="46"/>
      <c r="F104" s="46"/>
      <c r="G104" s="46"/>
      <c r="H104" s="243"/>
      <c r="I104" s="46"/>
    </row>
    <row r="105" spans="1:9" ht="12.75">
      <c r="A105" s="46"/>
      <c r="B105" s="46"/>
      <c r="C105" s="46"/>
      <c r="D105" s="46"/>
      <c r="E105" s="46"/>
      <c r="F105" s="46"/>
      <c r="G105" s="46"/>
      <c r="H105" s="243"/>
      <c r="I105" s="46"/>
    </row>
    <row r="106" spans="1:9" ht="12.75">
      <c r="A106" s="46"/>
      <c r="B106" s="46"/>
      <c r="C106" s="46"/>
      <c r="D106" s="46"/>
      <c r="E106" s="46"/>
      <c r="F106" s="46"/>
      <c r="G106" s="46"/>
      <c r="H106" s="243"/>
      <c r="I106" s="46"/>
    </row>
    <row r="107" spans="1:9" ht="12.75">
      <c r="A107" s="46"/>
      <c r="B107" s="46"/>
      <c r="C107" s="46"/>
      <c r="D107" s="46"/>
      <c r="E107" s="46"/>
      <c r="F107" s="46"/>
      <c r="G107" s="46"/>
      <c r="H107" s="243"/>
      <c r="I107" s="46"/>
    </row>
    <row r="108" spans="1:9" ht="12.75">
      <c r="A108" s="46"/>
      <c r="B108" s="46"/>
      <c r="C108" s="46"/>
      <c r="D108" s="46"/>
      <c r="E108" s="46"/>
      <c r="F108" s="46"/>
      <c r="G108" s="46"/>
      <c r="H108" s="243"/>
      <c r="I108" s="46"/>
    </row>
    <row r="109" spans="1:9" ht="12.75">
      <c r="A109" s="46"/>
      <c r="B109" s="46"/>
      <c r="C109" s="46"/>
      <c r="D109" s="46"/>
      <c r="E109" s="46"/>
      <c r="F109" s="46"/>
      <c r="G109" s="46"/>
      <c r="H109" s="243"/>
      <c r="I109" s="46"/>
    </row>
    <row r="110" spans="1:9" ht="12.75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>
      <c r="A113" s="19"/>
      <c r="B113" s="19"/>
      <c r="C113" s="19"/>
      <c r="D113" s="19"/>
      <c r="E113" s="19"/>
      <c r="F113" s="19"/>
      <c r="G113" s="19"/>
      <c r="H113" s="19"/>
    </row>
    <row r="114" spans="1:8" ht="12.75">
      <c r="A114" s="19"/>
      <c r="B114" s="19"/>
      <c r="C114" s="19"/>
      <c r="D114" s="19"/>
      <c r="E114" s="19"/>
      <c r="F114" s="19"/>
      <c r="G114" s="19"/>
      <c r="H114" s="19"/>
    </row>
    <row r="115" spans="1:8" ht="12.75">
      <c r="A115" s="19"/>
      <c r="B115" s="19"/>
      <c r="C115" s="19"/>
      <c r="D115" s="19"/>
      <c r="E115" s="19"/>
      <c r="F115" s="19"/>
      <c r="G115" s="19"/>
      <c r="H115" s="19"/>
    </row>
    <row r="116" spans="1:8" ht="12.75">
      <c r="A116" s="19"/>
      <c r="B116" s="19"/>
      <c r="C116" s="19"/>
      <c r="D116" s="19"/>
      <c r="E116" s="19"/>
      <c r="F116" s="19"/>
      <c r="G116" s="19"/>
      <c r="H116" s="19"/>
    </row>
    <row r="117" spans="1:8" ht="12.75">
      <c r="A117" s="19"/>
      <c r="B117" s="19"/>
      <c r="C117" s="19"/>
      <c r="D117" s="19"/>
      <c r="E117" s="19"/>
      <c r="F117" s="19"/>
      <c r="G117" s="19"/>
      <c r="H117" s="19"/>
    </row>
    <row r="118" spans="1:8" ht="12.75">
      <c r="A118" s="19"/>
      <c r="B118" s="19"/>
      <c r="C118" s="19"/>
      <c r="D118" s="19"/>
      <c r="E118" s="19"/>
      <c r="F118" s="19"/>
      <c r="G118" s="19"/>
      <c r="H118" s="19"/>
    </row>
    <row r="119" spans="1:8" ht="12.75">
      <c r="A119" s="19"/>
      <c r="B119" s="19"/>
      <c r="C119" s="19"/>
      <c r="D119" s="19"/>
      <c r="E119" s="42"/>
      <c r="F119" s="19"/>
      <c r="G119" s="19"/>
      <c r="H119" s="19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</sheetData>
  <sheetProtection/>
  <printOptions/>
  <pageMargins left="0.41" right="0.21" top="0.29" bottom="0.59" header="0.23" footer="0.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5"/>
  <sheetViews>
    <sheetView zoomScalePageLayoutView="0" workbookViewId="0" topLeftCell="A1">
      <selection activeCell="F200" sqref="F200"/>
    </sheetView>
  </sheetViews>
  <sheetFormatPr defaultColWidth="9.00390625" defaultRowHeight="12.75"/>
  <cols>
    <col min="1" max="1" width="5.375" style="3" customWidth="1"/>
    <col min="2" max="2" width="7.00390625" style="3" customWidth="1"/>
    <col min="3" max="3" width="5.00390625" style="3" customWidth="1"/>
    <col min="4" max="4" width="44.375" style="3" customWidth="1"/>
    <col min="5" max="5" width="8.875" style="3" customWidth="1"/>
    <col min="6" max="6" width="10.00390625" style="3" customWidth="1"/>
    <col min="7" max="7" width="10.00390625" style="15" customWidth="1"/>
    <col min="8" max="8" width="6.75390625" style="3" customWidth="1"/>
  </cols>
  <sheetData>
    <row r="1" spans="1:10" ht="13.5" customHeight="1">
      <c r="A1" s="47"/>
      <c r="B1" s="47"/>
      <c r="C1" s="47"/>
      <c r="D1" s="47"/>
      <c r="E1" s="47"/>
      <c r="F1" s="47"/>
      <c r="G1" s="487"/>
      <c r="H1" s="47"/>
      <c r="I1" s="46"/>
      <c r="J1" s="46"/>
    </row>
    <row r="2" spans="1:10" ht="13.5" customHeight="1">
      <c r="A2" s="47"/>
      <c r="B2" s="47"/>
      <c r="C2" s="47"/>
      <c r="D2" s="47"/>
      <c r="E2" s="47"/>
      <c r="F2" s="47" t="s">
        <v>214</v>
      </c>
      <c r="G2" s="487"/>
      <c r="H2" s="47"/>
      <c r="I2" s="46"/>
      <c r="J2" s="46"/>
    </row>
    <row r="3" spans="1:10" ht="13.5" customHeight="1">
      <c r="A3" s="47"/>
      <c r="B3" s="47"/>
      <c r="C3" s="47"/>
      <c r="D3" s="47"/>
      <c r="E3" s="47"/>
      <c r="F3" s="47" t="s">
        <v>121</v>
      </c>
      <c r="G3" s="487"/>
      <c r="H3" s="47"/>
      <c r="I3" s="46"/>
      <c r="J3" s="46"/>
    </row>
    <row r="4" spans="1:10" ht="13.5" customHeight="1">
      <c r="A4" s="47"/>
      <c r="B4" s="47"/>
      <c r="C4" s="47"/>
      <c r="D4" s="47"/>
      <c r="E4" s="47"/>
      <c r="F4" s="47" t="s">
        <v>407</v>
      </c>
      <c r="G4" s="47"/>
      <c r="H4" s="48"/>
      <c r="I4" s="46"/>
      <c r="J4" s="46"/>
    </row>
    <row r="5" spans="1:10" ht="13.5" customHeight="1">
      <c r="A5" s="47"/>
      <c r="B5" s="46"/>
      <c r="C5" s="46"/>
      <c r="D5" s="46"/>
      <c r="E5" s="46"/>
      <c r="F5" s="46"/>
      <c r="G5" s="488"/>
      <c r="H5" s="46"/>
      <c r="I5" s="46"/>
      <c r="J5" s="46"/>
    </row>
    <row r="6" spans="1:10" ht="13.5" customHeight="1">
      <c r="A6" s="475"/>
      <c r="B6" s="46"/>
      <c r="C6" s="46"/>
      <c r="D6" s="474" t="s">
        <v>253</v>
      </c>
      <c r="E6" s="46"/>
      <c r="F6" s="476"/>
      <c r="G6" s="489"/>
      <c r="H6" s="490"/>
      <c r="I6" s="46"/>
      <c r="J6" s="46"/>
    </row>
    <row r="7" spans="1:10" ht="13.5" customHeight="1">
      <c r="A7" s="475"/>
      <c r="B7" s="474" t="s">
        <v>254</v>
      </c>
      <c r="C7" s="46"/>
      <c r="D7" s="46"/>
      <c r="E7" s="46"/>
      <c r="F7" s="476"/>
      <c r="G7" s="489"/>
      <c r="H7" s="490"/>
      <c r="I7" s="46"/>
      <c r="J7" s="46"/>
    </row>
    <row r="8" spans="1:10" ht="13.5" customHeight="1">
      <c r="A8" s="475"/>
      <c r="B8" s="474"/>
      <c r="C8" s="46"/>
      <c r="D8" s="46"/>
      <c r="E8" s="46"/>
      <c r="F8" s="476"/>
      <c r="G8" s="489" t="s">
        <v>255</v>
      </c>
      <c r="H8" s="490"/>
      <c r="I8" s="46"/>
      <c r="J8" s="46"/>
    </row>
    <row r="9" spans="1:10" ht="13.5" customHeight="1">
      <c r="A9" s="55" t="s">
        <v>0</v>
      </c>
      <c r="B9" s="52" t="s">
        <v>1</v>
      </c>
      <c r="C9" s="335" t="s">
        <v>2</v>
      </c>
      <c r="D9" s="53" t="s">
        <v>3</v>
      </c>
      <c r="E9" s="54" t="s">
        <v>151</v>
      </c>
      <c r="F9" s="53" t="s">
        <v>153</v>
      </c>
      <c r="G9" s="55" t="s">
        <v>155</v>
      </c>
      <c r="H9" s="289" t="s">
        <v>58</v>
      </c>
      <c r="I9" s="46"/>
      <c r="J9" s="46"/>
    </row>
    <row r="10" spans="1:10" ht="13.5" customHeight="1">
      <c r="A10" s="60"/>
      <c r="B10" s="57"/>
      <c r="C10" s="337"/>
      <c r="D10" s="58"/>
      <c r="E10" s="57" t="s">
        <v>152</v>
      </c>
      <c r="F10" s="58" t="s">
        <v>154</v>
      </c>
      <c r="G10" s="60" t="s">
        <v>408</v>
      </c>
      <c r="H10" s="57" t="s">
        <v>170</v>
      </c>
      <c r="I10" s="46"/>
      <c r="J10" s="46"/>
    </row>
    <row r="11" spans="1:10" ht="11.25" customHeight="1">
      <c r="A11" s="365">
        <v>1</v>
      </c>
      <c r="B11" s="57">
        <v>2</v>
      </c>
      <c r="C11" s="57">
        <v>3</v>
      </c>
      <c r="D11" s="60">
        <v>4</v>
      </c>
      <c r="E11" s="57">
        <v>5</v>
      </c>
      <c r="F11" s="57">
        <v>6</v>
      </c>
      <c r="G11" s="491">
        <v>7</v>
      </c>
      <c r="H11" s="290">
        <v>8</v>
      </c>
      <c r="I11" s="46"/>
      <c r="J11" s="46"/>
    </row>
    <row r="12" spans="1:10" ht="13.5" customHeight="1">
      <c r="A12" s="564">
        <v>801</v>
      </c>
      <c r="B12" s="521"/>
      <c r="C12" s="524"/>
      <c r="D12" s="521" t="s">
        <v>36</v>
      </c>
      <c r="E12" s="327">
        <f>E13+E17+E21</f>
        <v>1083985</v>
      </c>
      <c r="F12" s="327">
        <f>F13+F17+F21</f>
        <v>1080239</v>
      </c>
      <c r="G12" s="535">
        <f>G13+G17+G21</f>
        <v>564186</v>
      </c>
      <c r="H12" s="313">
        <f>G12/F12*100</f>
        <v>52.22788660657503</v>
      </c>
      <c r="I12" s="46"/>
      <c r="J12" s="46"/>
    </row>
    <row r="13" spans="1:10" ht="13.5" customHeight="1">
      <c r="A13" s="169"/>
      <c r="B13" s="194">
        <v>80111</v>
      </c>
      <c r="C13" s="67"/>
      <c r="D13" s="67" t="s">
        <v>79</v>
      </c>
      <c r="E13" s="339">
        <f>E14</f>
        <v>823926</v>
      </c>
      <c r="F13" s="339">
        <f>F14</f>
        <v>806340</v>
      </c>
      <c r="G13" s="492">
        <f>G14</f>
        <v>439441</v>
      </c>
      <c r="H13" s="70">
        <f>G13/F13*100</f>
        <v>54.49822655455515</v>
      </c>
      <c r="I13" s="46"/>
      <c r="J13" s="46"/>
    </row>
    <row r="14" spans="1:10" ht="13.5" customHeight="1">
      <c r="A14" s="165"/>
      <c r="B14" s="181"/>
      <c r="C14" s="73"/>
      <c r="D14" s="363" t="s">
        <v>150</v>
      </c>
      <c r="E14" s="300">
        <f>E16</f>
        <v>823926</v>
      </c>
      <c r="F14" s="300">
        <f>F16</f>
        <v>806340</v>
      </c>
      <c r="G14" s="394">
        <f>G16</f>
        <v>439441</v>
      </c>
      <c r="H14" s="91">
        <f>G14/F14*100</f>
        <v>54.49822655455515</v>
      </c>
      <c r="I14" s="46"/>
      <c r="J14" s="46"/>
    </row>
    <row r="15" spans="1:11" ht="13.5" customHeight="1">
      <c r="A15" s="165"/>
      <c r="B15" s="181"/>
      <c r="C15" s="73">
        <v>2540</v>
      </c>
      <c r="D15" s="73" t="s">
        <v>225</v>
      </c>
      <c r="E15" s="300"/>
      <c r="F15" s="300"/>
      <c r="G15" s="394"/>
      <c r="H15" s="76"/>
      <c r="I15" s="46"/>
      <c r="J15" s="46"/>
      <c r="K15" s="11"/>
    </row>
    <row r="16" spans="1:10" ht="13.5" customHeight="1">
      <c r="A16" s="165"/>
      <c r="B16" s="181"/>
      <c r="C16" s="73"/>
      <c r="D16" s="73" t="s">
        <v>226</v>
      </c>
      <c r="E16" s="284">
        <v>823926</v>
      </c>
      <c r="F16" s="284">
        <v>806340</v>
      </c>
      <c r="G16" s="401">
        <v>439441</v>
      </c>
      <c r="H16" s="76">
        <f>G16/F16*100</f>
        <v>54.49822655455515</v>
      </c>
      <c r="I16" s="46"/>
      <c r="J16" s="46"/>
    </row>
    <row r="17" spans="1:10" ht="13.5" customHeight="1">
      <c r="A17" s="361"/>
      <c r="B17" s="170">
        <v>80120</v>
      </c>
      <c r="C17" s="115"/>
      <c r="D17" s="67" t="s">
        <v>37</v>
      </c>
      <c r="E17" s="339">
        <f>E18</f>
        <v>112565</v>
      </c>
      <c r="F17" s="339">
        <f>F18</f>
        <v>123563</v>
      </c>
      <c r="G17" s="492">
        <f>G18</f>
        <v>61781</v>
      </c>
      <c r="H17" s="70">
        <f>G17/F17*100</f>
        <v>49.999595348122014</v>
      </c>
      <c r="I17" s="46"/>
      <c r="J17" s="46"/>
    </row>
    <row r="18" spans="1:10" ht="13.5" customHeight="1">
      <c r="A18" s="362"/>
      <c r="B18" s="219"/>
      <c r="C18" s="183"/>
      <c r="D18" s="363" t="s">
        <v>286</v>
      </c>
      <c r="E18" s="300">
        <f>E20</f>
        <v>112565</v>
      </c>
      <c r="F18" s="300">
        <f>F20</f>
        <v>123563</v>
      </c>
      <c r="G18" s="394">
        <f>G20</f>
        <v>61781</v>
      </c>
      <c r="H18" s="91">
        <f>G18/F18*100</f>
        <v>49.999595348122014</v>
      </c>
      <c r="I18" s="46"/>
      <c r="J18" s="46"/>
    </row>
    <row r="19" spans="1:10" ht="13.5" customHeight="1">
      <c r="A19" s="362"/>
      <c r="B19" s="165"/>
      <c r="C19" s="116">
        <v>2540</v>
      </c>
      <c r="D19" s="73" t="s">
        <v>225</v>
      </c>
      <c r="E19" s="300"/>
      <c r="F19" s="300"/>
      <c r="G19" s="394"/>
      <c r="H19" s="76"/>
      <c r="I19" s="46"/>
      <c r="J19" s="46"/>
    </row>
    <row r="20" spans="1:10" ht="13.5" customHeight="1">
      <c r="A20" s="172"/>
      <c r="B20" s="171"/>
      <c r="C20" s="108"/>
      <c r="D20" s="73" t="s">
        <v>226</v>
      </c>
      <c r="E20" s="284">
        <v>112565</v>
      </c>
      <c r="F20" s="284">
        <v>123563</v>
      </c>
      <c r="G20" s="401">
        <v>61781</v>
      </c>
      <c r="H20" s="76">
        <f>G20/F20*100</f>
        <v>49.999595348122014</v>
      </c>
      <c r="I20" s="46"/>
      <c r="J20" s="46"/>
    </row>
    <row r="21" spans="1:10" ht="13.5" customHeight="1">
      <c r="A21" s="361"/>
      <c r="B21" s="170">
        <v>80130</v>
      </c>
      <c r="C21" s="115"/>
      <c r="D21" s="67" t="s">
        <v>42</v>
      </c>
      <c r="E21" s="339">
        <f>E22+E25</f>
        <v>147494</v>
      </c>
      <c r="F21" s="339">
        <f>+F22+F25</f>
        <v>150336</v>
      </c>
      <c r="G21" s="402">
        <f>G22+G25</f>
        <v>62964</v>
      </c>
      <c r="H21" s="70">
        <f>G21/F21*100</f>
        <v>41.88218390804598</v>
      </c>
      <c r="I21" s="46"/>
      <c r="J21" s="46"/>
    </row>
    <row r="22" spans="1:10" ht="13.5" customHeight="1">
      <c r="A22" s="362"/>
      <c r="B22" s="219"/>
      <c r="C22" s="183"/>
      <c r="D22" s="363" t="s">
        <v>286</v>
      </c>
      <c r="E22" s="300">
        <f>E24</f>
        <v>50860</v>
      </c>
      <c r="F22" s="300">
        <f>F24</f>
        <v>51840</v>
      </c>
      <c r="G22" s="394">
        <f>G24</f>
        <v>26460</v>
      </c>
      <c r="H22" s="91">
        <f>G22/F22*100</f>
        <v>51.041666666666664</v>
      </c>
      <c r="I22" s="46"/>
      <c r="J22" s="46"/>
    </row>
    <row r="23" spans="1:10" ht="13.5" customHeight="1">
      <c r="A23" s="362"/>
      <c r="B23" s="219"/>
      <c r="C23" s="116">
        <v>2540</v>
      </c>
      <c r="D23" s="73" t="s">
        <v>225</v>
      </c>
      <c r="E23" s="300"/>
      <c r="F23" s="300"/>
      <c r="G23" s="394"/>
      <c r="H23" s="76"/>
      <c r="I23" s="46"/>
      <c r="J23" s="46"/>
    </row>
    <row r="24" spans="1:10" ht="13.5" customHeight="1">
      <c r="A24" s="172"/>
      <c r="B24" s="165"/>
      <c r="C24" s="116"/>
      <c r="D24" s="73" t="s">
        <v>226</v>
      </c>
      <c r="E24" s="284">
        <v>50860</v>
      </c>
      <c r="F24" s="284">
        <v>51840</v>
      </c>
      <c r="G24" s="401">
        <v>26460</v>
      </c>
      <c r="H24" s="76">
        <f>G24/F24*100</f>
        <v>51.041666666666664</v>
      </c>
      <c r="I24" s="46"/>
      <c r="J24" s="46"/>
    </row>
    <row r="25" spans="1:10" ht="13.5" customHeight="1">
      <c r="A25" s="172"/>
      <c r="B25" s="165"/>
      <c r="C25" s="116"/>
      <c r="D25" s="363" t="s">
        <v>483</v>
      </c>
      <c r="E25" s="300">
        <f>E27</f>
        <v>96634</v>
      </c>
      <c r="F25" s="300">
        <f>F27</f>
        <v>98496</v>
      </c>
      <c r="G25" s="394">
        <f>G27</f>
        <v>36504</v>
      </c>
      <c r="H25" s="91">
        <f>G25/F25*100</f>
        <v>37.06140350877193</v>
      </c>
      <c r="I25" s="46"/>
      <c r="J25" s="46"/>
    </row>
    <row r="26" spans="1:10" ht="13.5" customHeight="1">
      <c r="A26" s="172"/>
      <c r="B26" s="165"/>
      <c r="C26" s="116">
        <v>2540</v>
      </c>
      <c r="D26" s="73" t="s">
        <v>225</v>
      </c>
      <c r="E26" s="284"/>
      <c r="F26" s="284"/>
      <c r="G26" s="401"/>
      <c r="H26" s="76"/>
      <c r="I26" s="46"/>
      <c r="J26" s="46"/>
    </row>
    <row r="27" spans="1:10" ht="13.5" customHeight="1">
      <c r="A27" s="172"/>
      <c r="B27" s="165"/>
      <c r="C27" s="116"/>
      <c r="D27" s="73" t="s">
        <v>226</v>
      </c>
      <c r="E27" s="284">
        <v>96634</v>
      </c>
      <c r="F27" s="284">
        <v>98496</v>
      </c>
      <c r="G27" s="401">
        <v>36504</v>
      </c>
      <c r="H27" s="76">
        <f>G27/F27*100</f>
        <v>37.06140350877193</v>
      </c>
      <c r="I27" s="46"/>
      <c r="J27" s="46"/>
    </row>
    <row r="28" spans="1:10" ht="13.5" customHeight="1">
      <c r="A28" s="522">
        <v>854</v>
      </c>
      <c r="B28" s="523"/>
      <c r="C28" s="524"/>
      <c r="D28" s="521" t="s">
        <v>53</v>
      </c>
      <c r="E28" s="310">
        <f aca="true" t="shared" si="0" ref="E28:G29">E29</f>
        <v>3146995</v>
      </c>
      <c r="F28" s="310">
        <f t="shared" si="0"/>
        <v>3414746</v>
      </c>
      <c r="G28" s="606">
        <f t="shared" si="0"/>
        <v>1759318</v>
      </c>
      <c r="H28" s="313">
        <f>G28/F28*100</f>
        <v>51.521196598517136</v>
      </c>
      <c r="I28" s="46"/>
      <c r="J28" s="46"/>
    </row>
    <row r="29" spans="1:10" ht="13.5" customHeight="1">
      <c r="A29" s="493"/>
      <c r="B29" s="141">
        <v>85420</v>
      </c>
      <c r="C29" s="67"/>
      <c r="D29" s="339" t="s">
        <v>183</v>
      </c>
      <c r="E29" s="69">
        <f t="shared" si="0"/>
        <v>3146995</v>
      </c>
      <c r="F29" s="69">
        <f t="shared" si="0"/>
        <v>3414746</v>
      </c>
      <c r="G29" s="494">
        <f t="shared" si="0"/>
        <v>1759318</v>
      </c>
      <c r="H29" s="71">
        <f>G29/F29*100</f>
        <v>51.521196598517136</v>
      </c>
      <c r="I29" s="46"/>
      <c r="J29" s="46"/>
    </row>
    <row r="30" spans="1:10" ht="13.5" customHeight="1">
      <c r="A30" s="495"/>
      <c r="B30" s="168"/>
      <c r="C30" s="171"/>
      <c r="D30" s="410" t="s">
        <v>150</v>
      </c>
      <c r="E30" s="90">
        <f>E32</f>
        <v>3146995</v>
      </c>
      <c r="F30" s="90">
        <f>F32+F34</f>
        <v>3414746</v>
      </c>
      <c r="G30" s="496">
        <f>G32+G34</f>
        <v>1759318</v>
      </c>
      <c r="H30" s="387">
        <f>G30/F30*100</f>
        <v>51.521196598517136</v>
      </c>
      <c r="I30" s="46"/>
      <c r="J30" s="46"/>
    </row>
    <row r="31" spans="1:10" ht="13.5" customHeight="1">
      <c r="A31" s="495"/>
      <c r="B31" s="168"/>
      <c r="C31" s="73">
        <v>2540</v>
      </c>
      <c r="D31" s="73" t="s">
        <v>225</v>
      </c>
      <c r="E31" s="90"/>
      <c r="F31" s="90"/>
      <c r="G31" s="496"/>
      <c r="H31" s="387"/>
      <c r="I31" s="46"/>
      <c r="J31" s="46"/>
    </row>
    <row r="32" spans="1:10" ht="13.5" customHeight="1">
      <c r="A32" s="495"/>
      <c r="B32" s="749"/>
      <c r="C32" s="78"/>
      <c r="D32" s="78" t="s">
        <v>226</v>
      </c>
      <c r="E32" s="497">
        <v>3146995</v>
      </c>
      <c r="F32" s="497">
        <v>3197937</v>
      </c>
      <c r="G32" s="498">
        <v>1630587</v>
      </c>
      <c r="H32" s="279">
        <f>G32/F32*100</f>
        <v>50.98871553754811</v>
      </c>
      <c r="I32" s="46"/>
      <c r="J32" s="46"/>
    </row>
    <row r="33" spans="1:10" ht="13.5" customHeight="1">
      <c r="A33" s="495"/>
      <c r="B33" s="749"/>
      <c r="C33" s="73">
        <v>2540</v>
      </c>
      <c r="D33" s="73" t="s">
        <v>225</v>
      </c>
      <c r="E33" s="497"/>
      <c r="F33" s="750"/>
      <c r="G33" s="498"/>
      <c r="H33" s="279"/>
      <c r="I33" s="46"/>
      <c r="J33" s="46"/>
    </row>
    <row r="34" spans="1:10" ht="13.5" customHeight="1">
      <c r="A34" s="495"/>
      <c r="B34" s="749"/>
      <c r="C34" s="78"/>
      <c r="D34" s="78" t="s">
        <v>453</v>
      </c>
      <c r="E34" s="497">
        <v>0</v>
      </c>
      <c r="F34" s="750">
        <v>216809</v>
      </c>
      <c r="G34" s="498">
        <v>128731</v>
      </c>
      <c r="H34" s="279">
        <f>G34/F34*100</f>
        <v>59.37530268577411</v>
      </c>
      <c r="I34" s="46"/>
      <c r="J34" s="46"/>
    </row>
    <row r="35" spans="1:10" ht="13.5" customHeight="1">
      <c r="A35" s="523"/>
      <c r="B35" s="558"/>
      <c r="C35" s="523"/>
      <c r="D35" s="558" t="s">
        <v>257</v>
      </c>
      <c r="E35" s="523"/>
      <c r="F35" s="558"/>
      <c r="G35" s="607"/>
      <c r="H35" s="322"/>
      <c r="I35" s="46"/>
      <c r="J35" s="46"/>
    </row>
    <row r="36" spans="1:10" ht="13.5" customHeight="1">
      <c r="A36" s="540"/>
      <c r="B36" s="560"/>
      <c r="C36" s="540"/>
      <c r="D36" s="560" t="s">
        <v>256</v>
      </c>
      <c r="E36" s="542">
        <f>E12+E28</f>
        <v>4230980</v>
      </c>
      <c r="F36" s="561">
        <f>F12+F28</f>
        <v>4494985</v>
      </c>
      <c r="G36" s="608">
        <f>G12+G28</f>
        <v>2323504</v>
      </c>
      <c r="H36" s="555">
        <f>G36/F36*100</f>
        <v>51.69102900232148</v>
      </c>
      <c r="I36" s="46"/>
      <c r="J36" s="46"/>
    </row>
    <row r="37" spans="1:10" ht="13.5" customHeight="1">
      <c r="A37" s="47"/>
      <c r="B37" s="47"/>
      <c r="C37" s="47"/>
      <c r="D37" s="47"/>
      <c r="E37" s="47"/>
      <c r="F37" s="47"/>
      <c r="G37" s="487"/>
      <c r="H37" s="47"/>
      <c r="I37" s="46"/>
      <c r="J37" s="46"/>
    </row>
    <row r="38" spans="1:10" ht="13.5" customHeight="1">
      <c r="A38" s="47"/>
      <c r="B38" s="47"/>
      <c r="C38" s="47"/>
      <c r="D38" s="47"/>
      <c r="E38" s="499"/>
      <c r="F38" s="499"/>
      <c r="G38" s="500"/>
      <c r="H38" s="50"/>
      <c r="I38" s="46"/>
      <c r="J38" s="46"/>
    </row>
    <row r="39" spans="1:10" ht="13.5" customHeight="1">
      <c r="A39" s="47"/>
      <c r="B39" s="47"/>
      <c r="C39" s="47"/>
      <c r="D39" s="47"/>
      <c r="E39" s="47"/>
      <c r="F39" s="47"/>
      <c r="G39" s="487"/>
      <c r="H39" s="47"/>
      <c r="I39" s="46"/>
      <c r="J39" s="46"/>
    </row>
    <row r="40" spans="1:10" ht="13.5" customHeight="1">
      <c r="A40" s="47"/>
      <c r="B40" s="47"/>
      <c r="C40" s="47"/>
      <c r="D40" s="47"/>
      <c r="E40" s="47"/>
      <c r="F40" s="47"/>
      <c r="G40" s="487"/>
      <c r="H40" s="47"/>
      <c r="I40" s="46"/>
      <c r="J40" s="46"/>
    </row>
    <row r="41" spans="1:10" ht="13.5" customHeight="1">
      <c r="A41" s="47"/>
      <c r="B41" s="47"/>
      <c r="C41" s="47"/>
      <c r="D41" s="47"/>
      <c r="E41" s="47"/>
      <c r="F41" s="47"/>
      <c r="G41" s="487"/>
      <c r="H41" s="47"/>
      <c r="I41" s="46"/>
      <c r="J41" s="46"/>
    </row>
    <row r="42" spans="1:10" ht="13.5" customHeight="1">
      <c r="A42" s="47"/>
      <c r="B42" s="47"/>
      <c r="C42" s="47"/>
      <c r="D42" s="47"/>
      <c r="E42" s="47"/>
      <c r="F42" s="47"/>
      <c r="G42" s="487"/>
      <c r="H42" s="47"/>
      <c r="I42" s="46"/>
      <c r="J42" s="46"/>
    </row>
    <row r="43" spans="1:10" ht="13.5" customHeight="1">
      <c r="A43" s="47"/>
      <c r="B43" s="47"/>
      <c r="C43" s="47"/>
      <c r="D43" s="47"/>
      <c r="E43" s="47"/>
      <c r="F43" s="47"/>
      <c r="G43" s="487"/>
      <c r="H43" s="47"/>
      <c r="I43" s="46"/>
      <c r="J43" s="46"/>
    </row>
    <row r="44" spans="1:10" ht="13.5" customHeight="1">
      <c r="A44" s="47"/>
      <c r="B44" s="47"/>
      <c r="C44" s="47"/>
      <c r="D44" s="47"/>
      <c r="E44" s="47"/>
      <c r="F44" s="47"/>
      <c r="G44" s="487"/>
      <c r="H44" s="47"/>
      <c r="I44" s="46"/>
      <c r="J44" s="46"/>
    </row>
    <row r="45" spans="1:10" ht="13.5" customHeight="1">
      <c r="A45" s="47"/>
      <c r="B45" s="47"/>
      <c r="C45" s="47"/>
      <c r="D45" s="47"/>
      <c r="E45" s="47"/>
      <c r="F45" s="47"/>
      <c r="G45" s="487"/>
      <c r="H45" s="47"/>
      <c r="I45" s="46"/>
      <c r="J45" s="46"/>
    </row>
    <row r="46" spans="1:10" ht="13.5" customHeight="1">
      <c r="A46" s="47"/>
      <c r="B46" s="47"/>
      <c r="C46" s="47"/>
      <c r="D46" s="47"/>
      <c r="E46" s="47"/>
      <c r="F46" s="47"/>
      <c r="G46" s="487"/>
      <c r="H46" s="47"/>
      <c r="I46" s="46"/>
      <c r="J46" s="46"/>
    </row>
    <row r="47" spans="1:10" ht="13.5" customHeight="1">
      <c r="A47" s="47"/>
      <c r="B47" s="47"/>
      <c r="C47" s="47"/>
      <c r="D47" s="47"/>
      <c r="E47" s="47"/>
      <c r="F47" s="47"/>
      <c r="G47" s="487"/>
      <c r="H47" s="47"/>
      <c r="I47" s="46"/>
      <c r="J47" s="46"/>
    </row>
    <row r="48" spans="1:10" ht="13.5" customHeight="1">
      <c r="A48" s="47"/>
      <c r="B48" s="47"/>
      <c r="C48" s="47"/>
      <c r="D48" s="47"/>
      <c r="E48" s="47"/>
      <c r="F48" s="47"/>
      <c r="G48" s="487"/>
      <c r="H48" s="47"/>
      <c r="I48" s="46"/>
      <c r="J48" s="46"/>
    </row>
    <row r="49" spans="1:10" ht="13.5" customHeight="1">
      <c r="A49" s="47"/>
      <c r="B49" s="47"/>
      <c r="C49" s="47"/>
      <c r="D49" s="47"/>
      <c r="E49" s="47"/>
      <c r="F49" s="47"/>
      <c r="G49" s="487"/>
      <c r="H49" s="47"/>
      <c r="I49" s="46"/>
      <c r="J49" s="46"/>
    </row>
    <row r="50" spans="1:10" ht="13.5" customHeight="1">
      <c r="A50" s="47"/>
      <c r="B50" s="47"/>
      <c r="C50" s="47"/>
      <c r="D50" s="47"/>
      <c r="E50" s="47"/>
      <c r="F50" s="47"/>
      <c r="G50" s="487"/>
      <c r="H50" s="47"/>
      <c r="I50" s="46"/>
      <c r="J50" s="46"/>
    </row>
    <row r="51" spans="1:10" ht="13.5" customHeight="1">
      <c r="A51" s="47"/>
      <c r="B51" s="47"/>
      <c r="C51" s="47"/>
      <c r="D51" s="47"/>
      <c r="E51" s="47"/>
      <c r="F51" s="441"/>
      <c r="G51" s="487"/>
      <c r="H51" s="47"/>
      <c r="I51" s="46"/>
      <c r="J51" s="46"/>
    </row>
    <row r="52" spans="1:10" ht="13.5" customHeight="1">
      <c r="A52" s="47"/>
      <c r="B52" s="47"/>
      <c r="C52" s="47"/>
      <c r="D52" s="47"/>
      <c r="E52" s="47"/>
      <c r="F52" s="441"/>
      <c r="G52" s="487"/>
      <c r="H52" s="47"/>
      <c r="I52" s="46"/>
      <c r="J52" s="46"/>
    </row>
    <row r="53" spans="1:10" ht="13.5" customHeight="1">
      <c r="A53" s="47"/>
      <c r="B53" s="47"/>
      <c r="C53" s="47"/>
      <c r="D53" s="47"/>
      <c r="E53" s="47"/>
      <c r="F53" s="47"/>
      <c r="G53" s="487"/>
      <c r="H53" s="47"/>
      <c r="I53" s="46"/>
      <c r="J53" s="46"/>
    </row>
    <row r="54" spans="1:10" ht="13.5" customHeight="1">
      <c r="A54" s="47"/>
      <c r="B54" s="47"/>
      <c r="C54" s="47"/>
      <c r="D54" s="47"/>
      <c r="E54" s="47"/>
      <c r="F54" s="47"/>
      <c r="G54" s="487"/>
      <c r="H54" s="47"/>
      <c r="I54" s="46"/>
      <c r="J54" s="46"/>
    </row>
    <row r="55" spans="1:10" ht="13.5" customHeight="1">
      <c r="A55" s="47"/>
      <c r="B55" s="47"/>
      <c r="C55" s="47"/>
      <c r="D55" s="47"/>
      <c r="E55" s="47"/>
      <c r="F55" s="47"/>
      <c r="G55" s="487"/>
      <c r="H55" s="47"/>
      <c r="I55" s="46"/>
      <c r="J55" s="46"/>
    </row>
    <row r="56" spans="1:10" ht="13.5" customHeight="1">
      <c r="A56" s="47"/>
      <c r="B56" s="47"/>
      <c r="C56" s="47"/>
      <c r="D56" s="47"/>
      <c r="E56" s="47"/>
      <c r="F56" s="47"/>
      <c r="G56" s="487"/>
      <c r="H56" s="47"/>
      <c r="I56" s="46"/>
      <c r="J56" s="46"/>
    </row>
    <row r="57" spans="1:10" ht="13.5" customHeight="1">
      <c r="A57" s="47"/>
      <c r="B57" s="47"/>
      <c r="C57" s="47"/>
      <c r="D57" s="47"/>
      <c r="E57" s="47" t="s">
        <v>403</v>
      </c>
      <c r="F57" s="47"/>
      <c r="G57" s="487"/>
      <c r="H57" s="47"/>
      <c r="I57" s="46"/>
      <c r="J57" s="46"/>
    </row>
    <row r="58" spans="1:10" ht="13.5" customHeight="1">
      <c r="A58" s="47"/>
      <c r="B58" s="47"/>
      <c r="C58" s="47"/>
      <c r="D58" s="47"/>
      <c r="E58" s="47"/>
      <c r="F58" s="47"/>
      <c r="G58" s="487"/>
      <c r="H58" s="47"/>
      <c r="I58" s="46"/>
      <c r="J58" s="46"/>
    </row>
    <row r="59" spans="1:10" ht="13.5" customHeight="1">
      <c r="A59" s="47"/>
      <c r="B59" s="47"/>
      <c r="C59" s="47"/>
      <c r="D59" s="47"/>
      <c r="E59" s="47"/>
      <c r="F59" s="47" t="s">
        <v>333</v>
      </c>
      <c r="G59" s="487"/>
      <c r="H59" s="47"/>
      <c r="I59" s="46"/>
      <c r="J59" s="46"/>
    </row>
    <row r="60" spans="1:10" ht="13.5" customHeight="1">
      <c r="A60" s="47"/>
      <c r="B60" s="47"/>
      <c r="C60" s="47"/>
      <c r="D60" s="47"/>
      <c r="E60" s="47"/>
      <c r="F60" s="47" t="s">
        <v>121</v>
      </c>
      <c r="G60" s="487"/>
      <c r="H60" s="47"/>
      <c r="I60" s="46"/>
      <c r="J60" s="46"/>
    </row>
    <row r="61" spans="1:10" ht="13.5" customHeight="1">
      <c r="A61" s="46"/>
      <c r="B61" s="46"/>
      <c r="C61" s="46"/>
      <c r="D61" s="46"/>
      <c r="E61" s="46"/>
      <c r="F61" s="47" t="s">
        <v>407</v>
      </c>
      <c r="G61" s="47"/>
      <c r="H61" s="48"/>
      <c r="I61" s="46"/>
      <c r="J61" s="46"/>
    </row>
    <row r="62" spans="1:10" ht="13.5" customHeight="1">
      <c r="A62" s="501"/>
      <c r="B62" s="46"/>
      <c r="C62" s="46"/>
      <c r="D62" s="474" t="s">
        <v>294</v>
      </c>
      <c r="E62" s="46"/>
      <c r="F62" s="477"/>
      <c r="G62" s="502"/>
      <c r="H62" s="478"/>
      <c r="I62" s="46"/>
      <c r="J62" s="46"/>
    </row>
    <row r="63" spans="1:10" ht="13.5" customHeight="1">
      <c r="A63" s="244" t="s">
        <v>263</v>
      </c>
      <c r="B63" s="244"/>
      <c r="C63" s="244"/>
      <c r="D63" s="476"/>
      <c r="E63" s="244"/>
      <c r="F63" s="477"/>
      <c r="G63" s="503"/>
      <c r="H63" s="504"/>
      <c r="I63" s="46"/>
      <c r="J63" s="46"/>
    </row>
    <row r="64" spans="1:10" ht="13.5" customHeight="1">
      <c r="A64" s="501"/>
      <c r="B64" s="474"/>
      <c r="C64" s="46"/>
      <c r="D64" s="46"/>
      <c r="E64" s="46"/>
      <c r="F64" s="477"/>
      <c r="G64" s="502" t="s">
        <v>255</v>
      </c>
      <c r="H64" s="478"/>
      <c r="I64" s="46"/>
      <c r="J64" s="46"/>
    </row>
    <row r="65" spans="1:10" ht="13.5" customHeight="1">
      <c r="A65" s="55" t="s">
        <v>0</v>
      </c>
      <c r="B65" s="52" t="s">
        <v>1</v>
      </c>
      <c r="C65" s="335" t="s">
        <v>2</v>
      </c>
      <c r="D65" s="53" t="s">
        <v>3</v>
      </c>
      <c r="E65" s="54" t="s">
        <v>151</v>
      </c>
      <c r="F65" s="53" t="s">
        <v>153</v>
      </c>
      <c r="G65" s="55" t="s">
        <v>155</v>
      </c>
      <c r="H65" s="289" t="s">
        <v>58</v>
      </c>
      <c r="I65" s="46"/>
      <c r="J65" s="46"/>
    </row>
    <row r="66" spans="1:10" ht="13.5" customHeight="1">
      <c r="A66" s="60"/>
      <c r="B66" s="57"/>
      <c r="C66" s="337"/>
      <c r="D66" s="58"/>
      <c r="E66" s="57" t="s">
        <v>152</v>
      </c>
      <c r="F66" s="58" t="s">
        <v>154</v>
      </c>
      <c r="G66" s="60" t="s">
        <v>408</v>
      </c>
      <c r="H66" s="57" t="s">
        <v>170</v>
      </c>
      <c r="I66" s="46"/>
      <c r="J66" s="46"/>
    </row>
    <row r="67" spans="1:10" ht="13.5" customHeight="1">
      <c r="A67" s="52">
        <v>1</v>
      </c>
      <c r="B67" s="57">
        <v>2</v>
      </c>
      <c r="C67" s="57">
        <v>3</v>
      </c>
      <c r="D67" s="60">
        <v>4</v>
      </c>
      <c r="E67" s="57">
        <v>5</v>
      </c>
      <c r="F67" s="57">
        <v>6</v>
      </c>
      <c r="G67" s="491">
        <v>7</v>
      </c>
      <c r="H67" s="290">
        <v>8</v>
      </c>
      <c r="I67" s="46"/>
      <c r="J67" s="46"/>
    </row>
    <row r="68" spans="1:10" ht="13.5" customHeight="1">
      <c r="A68" s="771">
        <v>750</v>
      </c>
      <c r="B68" s="771"/>
      <c r="C68" s="771"/>
      <c r="D68" s="771" t="s">
        <v>219</v>
      </c>
      <c r="E68" s="629">
        <v>0</v>
      </c>
      <c r="F68" s="629">
        <v>10000</v>
      </c>
      <c r="G68" s="629">
        <v>0</v>
      </c>
      <c r="H68" s="629">
        <v>0</v>
      </c>
      <c r="I68" s="46"/>
      <c r="J68" s="46"/>
    </row>
    <row r="69" spans="1:10" ht="13.5" customHeight="1">
      <c r="A69" s="761"/>
      <c r="B69" s="762">
        <v>75075</v>
      </c>
      <c r="C69" s="443"/>
      <c r="D69" s="443" t="s">
        <v>118</v>
      </c>
      <c r="E69" s="128">
        <v>0</v>
      </c>
      <c r="F69" s="128">
        <v>10000</v>
      </c>
      <c r="G69" s="128">
        <v>0</v>
      </c>
      <c r="H69" s="128">
        <v>0</v>
      </c>
      <c r="I69" s="46"/>
      <c r="J69" s="46"/>
    </row>
    <row r="70" spans="1:10" ht="13.5" customHeight="1">
      <c r="A70" s="61"/>
      <c r="B70" s="756"/>
      <c r="C70" s="760">
        <v>2820</v>
      </c>
      <c r="D70" s="73" t="s">
        <v>288</v>
      </c>
      <c r="E70" s="130"/>
      <c r="F70" s="130"/>
      <c r="G70" s="130"/>
      <c r="H70" s="130"/>
      <c r="I70" s="46"/>
      <c r="J70" s="46"/>
    </row>
    <row r="71" spans="1:10" ht="13.5" customHeight="1">
      <c r="A71" s="61"/>
      <c r="B71" s="756"/>
      <c r="C71" s="284"/>
      <c r="D71" s="73" t="s">
        <v>289</v>
      </c>
      <c r="E71" s="130"/>
      <c r="F71" s="130"/>
      <c r="G71" s="130"/>
      <c r="H71" s="130"/>
      <c r="I71" s="46"/>
      <c r="J71" s="46"/>
    </row>
    <row r="72" spans="1:10" ht="13.5" customHeight="1">
      <c r="A72" s="61"/>
      <c r="B72" s="756"/>
      <c r="C72" s="284"/>
      <c r="D72" s="73" t="s">
        <v>290</v>
      </c>
      <c r="E72" s="130">
        <v>0</v>
      </c>
      <c r="F72" s="130">
        <v>10000</v>
      </c>
      <c r="G72" s="131">
        <v>0</v>
      </c>
      <c r="H72" s="131">
        <v>0</v>
      </c>
      <c r="I72" s="46"/>
      <c r="J72" s="46"/>
    </row>
    <row r="73" spans="1:10" ht="13.5" customHeight="1">
      <c r="A73" s="521">
        <v>852</v>
      </c>
      <c r="B73" s="558"/>
      <c r="C73" s="523"/>
      <c r="D73" s="523" t="s">
        <v>87</v>
      </c>
      <c r="E73" s="320">
        <f>E74</f>
        <v>25000</v>
      </c>
      <c r="F73" s="320">
        <f>F74</f>
        <v>25000</v>
      </c>
      <c r="G73" s="566">
        <f>G74</f>
        <v>9190</v>
      </c>
      <c r="H73" s="313">
        <f>G73/F73*100</f>
        <v>36.76</v>
      </c>
      <c r="I73" s="46"/>
      <c r="J73" s="46"/>
    </row>
    <row r="74" spans="1:10" ht="13.5" customHeight="1">
      <c r="A74" s="163"/>
      <c r="B74" s="140">
        <v>85295</v>
      </c>
      <c r="C74" s="67"/>
      <c r="D74" s="67" t="s">
        <v>70</v>
      </c>
      <c r="E74" s="339">
        <f>E77+E80</f>
        <v>25000</v>
      </c>
      <c r="F74" s="339">
        <f>F77+F80</f>
        <v>25000</v>
      </c>
      <c r="G74" s="492">
        <f>G77</f>
        <v>9190</v>
      </c>
      <c r="H74" s="71">
        <f>G74/F74*100</f>
        <v>36.76</v>
      </c>
      <c r="I74" s="46"/>
      <c r="J74" s="46"/>
    </row>
    <row r="75" spans="1:10" ht="13.5" customHeight="1">
      <c r="A75" s="169"/>
      <c r="B75" s="194"/>
      <c r="C75" s="505">
        <v>2820</v>
      </c>
      <c r="D75" s="73" t="s">
        <v>288</v>
      </c>
      <c r="E75" s="284"/>
      <c r="F75" s="284"/>
      <c r="G75" s="413"/>
      <c r="H75" s="71"/>
      <c r="I75" s="46"/>
      <c r="J75" s="46"/>
    </row>
    <row r="76" spans="1:10" ht="13.5" customHeight="1">
      <c r="A76" s="169"/>
      <c r="B76" s="194"/>
      <c r="C76" s="298"/>
      <c r="D76" s="73" t="s">
        <v>289</v>
      </c>
      <c r="E76" s="284"/>
      <c r="F76" s="284"/>
      <c r="G76" s="413"/>
      <c r="H76" s="71"/>
      <c r="I76" s="46"/>
      <c r="J76" s="46"/>
    </row>
    <row r="77" spans="1:10" ht="13.5" customHeight="1">
      <c r="A77" s="169"/>
      <c r="B77" s="194"/>
      <c r="C77" s="298"/>
      <c r="D77" s="73" t="s">
        <v>290</v>
      </c>
      <c r="E77" s="284">
        <v>25000</v>
      </c>
      <c r="F77" s="284">
        <v>25000</v>
      </c>
      <c r="G77" s="413">
        <v>9190</v>
      </c>
      <c r="H77" s="80">
        <f>G77/F77*100</f>
        <v>36.76</v>
      </c>
      <c r="I77" s="46"/>
      <c r="J77" s="46"/>
    </row>
    <row r="78" spans="1:10" ht="13.5" customHeight="1">
      <c r="A78" s="506"/>
      <c r="B78" s="181"/>
      <c r="C78" s="73">
        <v>2830</v>
      </c>
      <c r="D78" s="73" t="s">
        <v>222</v>
      </c>
      <c r="E78" s="284"/>
      <c r="F78" s="284"/>
      <c r="G78" s="413"/>
      <c r="H78" s="80"/>
      <c r="I78" s="46"/>
      <c r="J78" s="46"/>
    </row>
    <row r="79" spans="1:10" ht="13.5" customHeight="1">
      <c r="A79" s="506"/>
      <c r="B79" s="181"/>
      <c r="C79" s="73"/>
      <c r="D79" s="73" t="s">
        <v>223</v>
      </c>
      <c r="E79" s="284"/>
      <c r="F79" s="284"/>
      <c r="G79" s="413"/>
      <c r="H79" s="80"/>
      <c r="I79" s="46"/>
      <c r="J79" s="46"/>
    </row>
    <row r="80" spans="1:10" ht="13.5" customHeight="1">
      <c r="A80" s="171"/>
      <c r="B80" s="184"/>
      <c r="C80" s="73"/>
      <c r="D80" s="73" t="s">
        <v>224</v>
      </c>
      <c r="E80" s="284">
        <v>0</v>
      </c>
      <c r="F80" s="284">
        <v>0</v>
      </c>
      <c r="G80" s="413">
        <v>0</v>
      </c>
      <c r="H80" s="266">
        <v>0</v>
      </c>
      <c r="I80" s="46"/>
      <c r="J80" s="46"/>
    </row>
    <row r="81" spans="1:10" ht="13.5" customHeight="1">
      <c r="A81" s="521">
        <v>900</v>
      </c>
      <c r="B81" s="524"/>
      <c r="C81" s="573"/>
      <c r="D81" s="521" t="s">
        <v>211</v>
      </c>
      <c r="E81" s="327">
        <f>E83</f>
        <v>44000</v>
      </c>
      <c r="F81" s="327">
        <f>F83</f>
        <v>44000</v>
      </c>
      <c r="G81" s="535">
        <f>G83</f>
        <v>0</v>
      </c>
      <c r="H81" s="325">
        <f>G81/F81*100</f>
        <v>0</v>
      </c>
      <c r="I81" s="46"/>
      <c r="J81" s="46"/>
    </row>
    <row r="82" spans="1:10" ht="13.5" customHeight="1">
      <c r="A82" s="78"/>
      <c r="B82" s="170">
        <v>90019</v>
      </c>
      <c r="C82" s="293"/>
      <c r="D82" s="67" t="s">
        <v>212</v>
      </c>
      <c r="E82" s="284"/>
      <c r="F82" s="339"/>
      <c r="G82" s="402"/>
      <c r="H82" s="272"/>
      <c r="I82" s="46"/>
      <c r="J82" s="46"/>
    </row>
    <row r="83" spans="1:10" ht="13.5" customHeight="1">
      <c r="A83" s="165"/>
      <c r="B83" s="229"/>
      <c r="C83" s="293"/>
      <c r="D83" s="67" t="s">
        <v>191</v>
      </c>
      <c r="E83" s="339">
        <f>E86</f>
        <v>44000</v>
      </c>
      <c r="F83" s="339">
        <f>F86</f>
        <v>44000</v>
      </c>
      <c r="G83" s="402">
        <f>G86</f>
        <v>0</v>
      </c>
      <c r="H83" s="272">
        <f>G83/F83*100</f>
        <v>0</v>
      </c>
      <c r="I83" s="46"/>
      <c r="J83" s="46"/>
    </row>
    <row r="84" spans="1:10" ht="13.5" customHeight="1">
      <c r="A84" s="165"/>
      <c r="B84" s="165"/>
      <c r="C84" s="507">
        <v>2830</v>
      </c>
      <c r="D84" s="73" t="s">
        <v>222</v>
      </c>
      <c r="E84" s="284"/>
      <c r="F84" s="284"/>
      <c r="G84" s="401"/>
      <c r="H84" s="266"/>
      <c r="I84" s="46"/>
      <c r="J84" s="46"/>
    </row>
    <row r="85" spans="1:10" ht="13.5" customHeight="1">
      <c r="A85" s="165"/>
      <c r="B85" s="165"/>
      <c r="C85" s="298"/>
      <c r="D85" s="73" t="s">
        <v>223</v>
      </c>
      <c r="E85" s="284"/>
      <c r="F85" s="284"/>
      <c r="G85" s="401"/>
      <c r="H85" s="266"/>
      <c r="I85" s="46"/>
      <c r="J85" s="46"/>
    </row>
    <row r="86" spans="1:10" ht="13.5" customHeight="1">
      <c r="A86" s="165"/>
      <c r="B86" s="165"/>
      <c r="C86" s="508"/>
      <c r="D86" s="78" t="s">
        <v>224</v>
      </c>
      <c r="E86" s="263">
        <v>44000</v>
      </c>
      <c r="F86" s="263">
        <v>44000</v>
      </c>
      <c r="G86" s="427"/>
      <c r="H86" s="279">
        <f>G86/F86*100</f>
        <v>0</v>
      </c>
      <c r="I86" s="46"/>
      <c r="J86" s="46"/>
    </row>
    <row r="87" spans="1:10" ht="13.5" customHeight="1">
      <c r="A87" s="523">
        <v>921</v>
      </c>
      <c r="B87" s="558"/>
      <c r="C87" s="323"/>
      <c r="D87" s="558" t="s">
        <v>291</v>
      </c>
      <c r="E87" s="323"/>
      <c r="F87" s="324"/>
      <c r="G87" s="566"/>
      <c r="H87" s="609"/>
      <c r="I87" s="46"/>
      <c r="J87" s="46"/>
    </row>
    <row r="88" spans="1:10" ht="13.5" customHeight="1">
      <c r="A88" s="540"/>
      <c r="B88" s="560"/>
      <c r="C88" s="542"/>
      <c r="D88" s="560" t="s">
        <v>292</v>
      </c>
      <c r="E88" s="542">
        <f>E89</f>
        <v>40000</v>
      </c>
      <c r="F88" s="561">
        <f>F89</f>
        <v>40000</v>
      </c>
      <c r="G88" s="610">
        <f>G89</f>
        <v>40000</v>
      </c>
      <c r="H88" s="611">
        <f>G88/F88*100</f>
        <v>100</v>
      </c>
      <c r="I88" s="46"/>
      <c r="J88" s="46"/>
    </row>
    <row r="89" spans="1:10" ht="13.5" customHeight="1">
      <c r="A89" s="509"/>
      <c r="B89" s="229">
        <v>92120</v>
      </c>
      <c r="C89" s="433"/>
      <c r="D89" s="81" t="s">
        <v>293</v>
      </c>
      <c r="E89" s="392">
        <f>E93</f>
        <v>40000</v>
      </c>
      <c r="F89" s="392">
        <f>F93</f>
        <v>40000</v>
      </c>
      <c r="G89" s="393">
        <f>G93</f>
        <v>40000</v>
      </c>
      <c r="H89" s="282">
        <f>G89/F89*100</f>
        <v>100</v>
      </c>
      <c r="I89" s="46"/>
      <c r="J89" s="46"/>
    </row>
    <row r="90" spans="1:10" ht="13.5" customHeight="1">
      <c r="A90" s="172"/>
      <c r="B90" s="165"/>
      <c r="C90" s="297">
        <v>2720</v>
      </c>
      <c r="D90" s="73" t="s">
        <v>360</v>
      </c>
      <c r="E90" s="284"/>
      <c r="F90" s="284"/>
      <c r="G90" s="401"/>
      <c r="H90" s="266"/>
      <c r="I90" s="46"/>
      <c r="J90" s="46"/>
    </row>
    <row r="91" spans="1:10" ht="13.5" customHeight="1">
      <c r="A91" s="172"/>
      <c r="B91" s="165"/>
      <c r="C91" s="298"/>
      <c r="D91" s="73" t="s">
        <v>330</v>
      </c>
      <c r="E91" s="284"/>
      <c r="F91" s="284"/>
      <c r="G91" s="401"/>
      <c r="H91" s="266"/>
      <c r="I91" s="46"/>
      <c r="J91" s="46"/>
    </row>
    <row r="92" spans="1:10" ht="13.5" customHeight="1">
      <c r="A92" s="172"/>
      <c r="B92" s="165"/>
      <c r="C92" s="298"/>
      <c r="D92" s="73" t="s">
        <v>361</v>
      </c>
      <c r="E92" s="284"/>
      <c r="F92" s="284"/>
      <c r="G92" s="401"/>
      <c r="H92" s="266"/>
      <c r="I92" s="46"/>
      <c r="J92" s="46"/>
    </row>
    <row r="93" spans="1:10" ht="13.5" customHeight="1">
      <c r="A93" s="172"/>
      <c r="B93" s="165"/>
      <c r="C93" s="298"/>
      <c r="D93" s="73" t="s">
        <v>224</v>
      </c>
      <c r="E93" s="284">
        <v>40000</v>
      </c>
      <c r="F93" s="284">
        <v>40000</v>
      </c>
      <c r="G93" s="401">
        <v>40000</v>
      </c>
      <c r="H93" s="266">
        <f>G93/F93*100</f>
        <v>100</v>
      </c>
      <c r="I93" s="46"/>
      <c r="J93" s="46"/>
    </row>
    <row r="94" spans="1:10" ht="13.5" customHeight="1">
      <c r="A94" s="564">
        <v>926</v>
      </c>
      <c r="B94" s="521"/>
      <c r="C94" s="524"/>
      <c r="D94" s="521" t="s">
        <v>94</v>
      </c>
      <c r="E94" s="327">
        <f>E95</f>
        <v>50000</v>
      </c>
      <c r="F94" s="327">
        <f>F95</f>
        <v>50000</v>
      </c>
      <c r="G94" s="535">
        <f>G95</f>
        <v>43994.82</v>
      </c>
      <c r="H94" s="325">
        <f>G94/F94*100</f>
        <v>87.98964000000001</v>
      </c>
      <c r="I94" s="46"/>
      <c r="J94" s="46"/>
    </row>
    <row r="95" spans="1:10" ht="13.5" customHeight="1">
      <c r="A95" s="169"/>
      <c r="B95" s="168">
        <v>92695</v>
      </c>
      <c r="C95" s="81"/>
      <c r="D95" s="81" t="s">
        <v>70</v>
      </c>
      <c r="E95" s="392">
        <f>E98</f>
        <v>50000</v>
      </c>
      <c r="F95" s="392">
        <f>F98</f>
        <v>50000</v>
      </c>
      <c r="G95" s="393">
        <f>G98</f>
        <v>43994.82</v>
      </c>
      <c r="H95" s="341">
        <f>G95/F95*100</f>
        <v>87.98964000000001</v>
      </c>
      <c r="I95" s="46"/>
      <c r="J95" s="46"/>
    </row>
    <row r="96" spans="1:10" ht="13.5" customHeight="1">
      <c r="A96" s="169"/>
      <c r="B96" s="168"/>
      <c r="C96" s="510">
        <v>2830</v>
      </c>
      <c r="D96" s="73" t="s">
        <v>222</v>
      </c>
      <c r="E96" s="408"/>
      <c r="F96" s="408"/>
      <c r="G96" s="428"/>
      <c r="H96" s="350"/>
      <c r="I96" s="46"/>
      <c r="J96" s="46"/>
    </row>
    <row r="97" spans="1:10" ht="13.5" customHeight="1">
      <c r="A97" s="169"/>
      <c r="B97" s="168"/>
      <c r="C97" s="510"/>
      <c r="D97" s="73" t="s">
        <v>223</v>
      </c>
      <c r="E97" s="408"/>
      <c r="F97" s="408"/>
      <c r="G97" s="428"/>
      <c r="H97" s="350"/>
      <c r="I97" s="46"/>
      <c r="J97" s="46"/>
    </row>
    <row r="98" spans="1:10" ht="13.5" customHeight="1">
      <c r="A98" s="169"/>
      <c r="B98" s="416"/>
      <c r="C98" s="165"/>
      <c r="D98" s="78" t="s">
        <v>224</v>
      </c>
      <c r="E98" s="305">
        <v>50000</v>
      </c>
      <c r="F98" s="305">
        <v>50000</v>
      </c>
      <c r="G98" s="511">
        <v>43994.82</v>
      </c>
      <c r="H98" s="279">
        <f>G98/F98*100</f>
        <v>87.98964000000001</v>
      </c>
      <c r="I98" s="46"/>
      <c r="J98" s="46"/>
    </row>
    <row r="99" spans="1:10" ht="13.5" customHeight="1">
      <c r="A99" s="522"/>
      <c r="B99" s="522"/>
      <c r="C99" s="522"/>
      <c r="D99" s="522" t="s">
        <v>295</v>
      </c>
      <c r="E99" s="522"/>
      <c r="F99" s="522"/>
      <c r="G99" s="559"/>
      <c r="H99" s="322"/>
      <c r="I99" s="46"/>
      <c r="J99" s="46"/>
    </row>
    <row r="100" spans="1:10" ht="13.5" customHeight="1">
      <c r="A100" s="550"/>
      <c r="B100" s="550"/>
      <c r="C100" s="550"/>
      <c r="D100" s="550" t="s">
        <v>221</v>
      </c>
      <c r="E100" s="612">
        <f>E73+E81+E88+E94</f>
        <v>159000</v>
      </c>
      <c r="F100" s="612">
        <f>F73+F81+F88+F94+F68</f>
        <v>169000</v>
      </c>
      <c r="G100" s="562">
        <f>G73+G81+G88+G94</f>
        <v>93184.82</v>
      </c>
      <c r="H100" s="555">
        <f>G100/F100*100</f>
        <v>55.13894674556214</v>
      </c>
      <c r="I100" s="46"/>
      <c r="J100" s="46"/>
    </row>
    <row r="101" spans="1:10" ht="13.5" customHeight="1">
      <c r="A101" s="47"/>
      <c r="B101" s="47"/>
      <c r="C101" s="47"/>
      <c r="D101" s="47"/>
      <c r="E101" s="499"/>
      <c r="F101" s="499"/>
      <c r="G101" s="487"/>
      <c r="H101" s="47"/>
      <c r="I101" s="46"/>
      <c r="J101" s="46"/>
    </row>
    <row r="102" spans="1:10" ht="13.5" customHeight="1">
      <c r="A102" s="47"/>
      <c r="B102" s="47"/>
      <c r="C102" s="47"/>
      <c r="D102" s="47"/>
      <c r="E102" s="499"/>
      <c r="F102" s="499"/>
      <c r="G102" s="487"/>
      <c r="H102" s="47"/>
      <c r="I102" s="46"/>
      <c r="J102" s="46"/>
    </row>
    <row r="103" spans="1:10" ht="13.5" customHeight="1">
      <c r="A103" s="47"/>
      <c r="B103" s="47"/>
      <c r="C103" s="47"/>
      <c r="D103" s="47"/>
      <c r="E103" s="499"/>
      <c r="F103" s="499"/>
      <c r="G103" s="487"/>
      <c r="H103" s="47"/>
      <c r="I103" s="46"/>
      <c r="J103" s="46"/>
    </row>
    <row r="104" spans="1:10" ht="13.5" customHeight="1">
      <c r="A104" s="47"/>
      <c r="B104" s="47"/>
      <c r="C104" s="47"/>
      <c r="D104" s="47"/>
      <c r="E104" s="499"/>
      <c r="F104" s="499"/>
      <c r="G104" s="487"/>
      <c r="H104" s="47"/>
      <c r="I104" s="46"/>
      <c r="J104" s="46"/>
    </row>
    <row r="105" spans="1:10" ht="13.5" customHeight="1">
      <c r="A105" s="47"/>
      <c r="B105" s="47"/>
      <c r="C105" s="47"/>
      <c r="D105" s="47"/>
      <c r="E105" s="499"/>
      <c r="F105" s="499"/>
      <c r="G105" s="487"/>
      <c r="H105" s="47"/>
      <c r="I105" s="46"/>
      <c r="J105" s="46"/>
    </row>
    <row r="106" spans="1:10" ht="13.5" customHeight="1">
      <c r="A106" s="47"/>
      <c r="B106" s="47"/>
      <c r="C106" s="47"/>
      <c r="D106" s="47"/>
      <c r="E106" s="499"/>
      <c r="F106" s="499"/>
      <c r="G106" s="487"/>
      <c r="H106" s="47"/>
      <c r="I106" s="46"/>
      <c r="J106" s="46"/>
    </row>
    <row r="107" spans="1:10" ht="13.5" customHeight="1">
      <c r="A107" s="47"/>
      <c r="B107" s="47"/>
      <c r="C107" s="47"/>
      <c r="D107" s="47"/>
      <c r="E107" s="499"/>
      <c r="F107" s="499"/>
      <c r="G107" s="487"/>
      <c r="H107" s="47"/>
      <c r="I107" s="46"/>
      <c r="J107" s="46"/>
    </row>
    <row r="108" spans="1:10" ht="13.5" customHeight="1">
      <c r="A108" s="47"/>
      <c r="B108" s="47"/>
      <c r="C108" s="47"/>
      <c r="D108" s="47"/>
      <c r="E108" s="499"/>
      <c r="F108" s="499"/>
      <c r="G108" s="487"/>
      <c r="H108" s="47"/>
      <c r="I108" s="46"/>
      <c r="J108" s="46"/>
    </row>
    <row r="109" spans="1:10" ht="13.5" customHeight="1">
      <c r="A109" s="47"/>
      <c r="B109" s="47"/>
      <c r="C109" s="47"/>
      <c r="D109" s="47"/>
      <c r="E109" s="499"/>
      <c r="F109" s="499"/>
      <c r="G109" s="487"/>
      <c r="H109" s="47"/>
      <c r="I109" s="46"/>
      <c r="J109" s="46"/>
    </row>
    <row r="110" spans="1:10" ht="13.5" customHeight="1">
      <c r="A110" s="47"/>
      <c r="B110" s="47"/>
      <c r="C110" s="47"/>
      <c r="D110" s="47"/>
      <c r="E110" s="499"/>
      <c r="F110" s="499"/>
      <c r="G110" s="487"/>
      <c r="H110" s="47"/>
      <c r="I110" s="46"/>
      <c r="J110" s="46"/>
    </row>
    <row r="111" spans="1:10" ht="13.5" customHeight="1">
      <c r="A111" s="47"/>
      <c r="B111" s="47"/>
      <c r="C111" s="47"/>
      <c r="D111" s="47"/>
      <c r="E111" s="499"/>
      <c r="F111" s="499"/>
      <c r="G111" s="487"/>
      <c r="H111" s="47"/>
      <c r="I111" s="46"/>
      <c r="J111" s="46"/>
    </row>
    <row r="112" spans="1:10" ht="13.5" customHeight="1">
      <c r="A112" s="47"/>
      <c r="B112" s="47"/>
      <c r="C112" s="47"/>
      <c r="D112" s="47"/>
      <c r="E112" s="499"/>
      <c r="F112" s="499"/>
      <c r="G112" s="487"/>
      <c r="H112" s="47"/>
      <c r="I112" s="46"/>
      <c r="J112" s="46"/>
    </row>
    <row r="113" spans="1:10" ht="13.5" customHeight="1">
      <c r="A113" s="47"/>
      <c r="B113" s="47"/>
      <c r="C113" s="47"/>
      <c r="D113" s="47"/>
      <c r="E113" s="499"/>
      <c r="F113" s="499"/>
      <c r="G113" s="487"/>
      <c r="H113" s="47"/>
      <c r="I113" s="46"/>
      <c r="J113" s="46"/>
    </row>
    <row r="114" spans="1:10" ht="13.5" customHeight="1">
      <c r="A114" s="47"/>
      <c r="B114" s="47"/>
      <c r="C114" s="47"/>
      <c r="D114" s="47"/>
      <c r="E114" s="512" t="s">
        <v>404</v>
      </c>
      <c r="F114" s="499"/>
      <c r="G114" s="487"/>
      <c r="H114" s="47"/>
      <c r="I114" s="46"/>
      <c r="J114" s="46"/>
    </row>
    <row r="115" spans="1:10" ht="13.5" customHeight="1">
      <c r="A115" s="47"/>
      <c r="B115" s="47"/>
      <c r="C115" s="47"/>
      <c r="D115" s="47"/>
      <c r="E115" s="47"/>
      <c r="F115" s="47" t="s">
        <v>487</v>
      </c>
      <c r="G115" s="487"/>
      <c r="H115" s="47"/>
      <c r="I115" s="46"/>
      <c r="J115" s="46"/>
    </row>
    <row r="116" spans="1:10" ht="13.5" customHeight="1">
      <c r="A116" s="47"/>
      <c r="B116" s="47"/>
      <c r="C116" s="47"/>
      <c r="D116" s="47"/>
      <c r="E116" s="47"/>
      <c r="F116" s="47" t="s">
        <v>121</v>
      </c>
      <c r="G116" s="487"/>
      <c r="H116" s="47"/>
      <c r="I116" s="46"/>
      <c r="J116" s="46"/>
    </row>
    <row r="117" spans="1:10" ht="13.5" customHeight="1">
      <c r="A117" s="47"/>
      <c r="B117" s="47"/>
      <c r="C117" s="47"/>
      <c r="D117" s="47"/>
      <c r="E117" s="47"/>
      <c r="F117" s="47" t="s">
        <v>407</v>
      </c>
      <c r="G117" s="47"/>
      <c r="H117" s="48"/>
      <c r="I117" s="46"/>
      <c r="J117" s="46"/>
    </row>
    <row r="118" spans="1:10" ht="13.5" customHeight="1">
      <c r="A118" s="46"/>
      <c r="B118" s="46"/>
      <c r="C118" s="46"/>
      <c r="D118" s="46"/>
      <c r="E118" s="46"/>
      <c r="F118" s="46"/>
      <c r="G118" s="487"/>
      <c r="H118" s="47"/>
      <c r="I118" s="46"/>
      <c r="J118" s="46"/>
    </row>
    <row r="119" spans="1:10" ht="13.5" customHeight="1">
      <c r="A119" s="501"/>
      <c r="B119" s="46"/>
      <c r="C119" s="46"/>
      <c r="D119" s="474" t="s">
        <v>258</v>
      </c>
      <c r="E119" s="46"/>
      <c r="F119" s="476"/>
      <c r="G119" s="502"/>
      <c r="H119" s="478"/>
      <c r="I119" s="46"/>
      <c r="J119" s="46"/>
    </row>
    <row r="120" spans="1:10" ht="13.5" customHeight="1">
      <c r="A120" s="244" t="s">
        <v>264</v>
      </c>
      <c r="B120" s="244"/>
      <c r="C120" s="244"/>
      <c r="D120" s="476"/>
      <c r="E120" s="244"/>
      <c r="F120" s="476"/>
      <c r="G120" s="503"/>
      <c r="H120" s="504"/>
      <c r="I120" s="46"/>
      <c r="J120" s="46"/>
    </row>
    <row r="121" spans="1:10" ht="13.5" customHeight="1">
      <c r="A121" s="501"/>
      <c r="B121" s="474"/>
      <c r="C121" s="46"/>
      <c r="D121" s="46"/>
      <c r="E121" s="46"/>
      <c r="F121" s="476"/>
      <c r="G121" s="502" t="s">
        <v>255</v>
      </c>
      <c r="H121" s="478"/>
      <c r="I121" s="46"/>
      <c r="J121" s="46"/>
    </row>
    <row r="122" spans="1:10" ht="13.5" customHeight="1">
      <c r="A122" s="55" t="s">
        <v>0</v>
      </c>
      <c r="B122" s="52" t="s">
        <v>1</v>
      </c>
      <c r="C122" s="335" t="s">
        <v>2</v>
      </c>
      <c r="D122" s="53" t="s">
        <v>3</v>
      </c>
      <c r="E122" s="54" t="s">
        <v>151</v>
      </c>
      <c r="F122" s="53" t="s">
        <v>153</v>
      </c>
      <c r="G122" s="55" t="s">
        <v>155</v>
      </c>
      <c r="H122" s="289" t="s">
        <v>58</v>
      </c>
      <c r="I122" s="46"/>
      <c r="J122" s="46"/>
    </row>
    <row r="123" spans="1:10" ht="13.5" customHeight="1">
      <c r="A123" s="60"/>
      <c r="B123" s="57"/>
      <c r="C123" s="337"/>
      <c r="D123" s="58"/>
      <c r="E123" s="57" t="s">
        <v>152</v>
      </c>
      <c r="F123" s="58" t="s">
        <v>154</v>
      </c>
      <c r="G123" s="60" t="s">
        <v>408</v>
      </c>
      <c r="H123" s="57" t="s">
        <v>170</v>
      </c>
      <c r="I123" s="46"/>
      <c r="J123" s="46"/>
    </row>
    <row r="124" spans="1:10" ht="12" customHeight="1">
      <c r="A124" s="365">
        <v>1</v>
      </c>
      <c r="B124" s="57">
        <v>2</v>
      </c>
      <c r="C124" s="57">
        <v>3</v>
      </c>
      <c r="D124" s="60">
        <v>4</v>
      </c>
      <c r="E124" s="57">
        <v>5</v>
      </c>
      <c r="F124" s="57">
        <v>6</v>
      </c>
      <c r="G124" s="491">
        <v>7</v>
      </c>
      <c r="H124" s="290">
        <v>8</v>
      </c>
      <c r="I124" s="46"/>
      <c r="J124" s="46"/>
    </row>
    <row r="125" spans="1:10" ht="13.5" customHeight="1">
      <c r="A125" s="550">
        <v>853</v>
      </c>
      <c r="B125" s="540"/>
      <c r="C125" s="524"/>
      <c r="D125" s="521" t="s">
        <v>327</v>
      </c>
      <c r="E125" s="327">
        <f>E126</f>
        <v>45222</v>
      </c>
      <c r="F125" s="327">
        <f>F126</f>
        <v>45222</v>
      </c>
      <c r="G125" s="535">
        <f>G126</f>
        <v>11306</v>
      </c>
      <c r="H125" s="325">
        <f>G125/F125*100</f>
        <v>25.00110565653885</v>
      </c>
      <c r="I125" s="46"/>
      <c r="J125" s="46"/>
    </row>
    <row r="126" spans="1:10" ht="13.5" customHeight="1">
      <c r="A126" s="163"/>
      <c r="B126" s="140">
        <v>85311</v>
      </c>
      <c r="C126" s="67"/>
      <c r="D126" s="67" t="s">
        <v>328</v>
      </c>
      <c r="E126" s="339">
        <f>E128</f>
        <v>45222</v>
      </c>
      <c r="F126" s="339">
        <f>F128</f>
        <v>45222</v>
      </c>
      <c r="G126" s="492">
        <f>G128</f>
        <v>11306</v>
      </c>
      <c r="H126" s="341">
        <f>G126/F126*100</f>
        <v>25.00110565653885</v>
      </c>
      <c r="I126" s="46"/>
      <c r="J126" s="46"/>
    </row>
    <row r="127" spans="1:10" ht="13.5" customHeight="1">
      <c r="A127" s="169"/>
      <c r="B127" s="194"/>
      <c r="C127" s="513">
        <v>2570</v>
      </c>
      <c r="D127" s="73" t="s">
        <v>362</v>
      </c>
      <c r="E127" s="284"/>
      <c r="F127" s="284"/>
      <c r="G127" s="413"/>
      <c r="H127" s="350"/>
      <c r="I127" s="46"/>
      <c r="J127" s="46"/>
    </row>
    <row r="128" spans="1:10" ht="13.5" customHeight="1">
      <c r="A128" s="169"/>
      <c r="B128" s="194"/>
      <c r="C128" s="514"/>
      <c r="D128" s="78" t="s">
        <v>329</v>
      </c>
      <c r="E128" s="263">
        <v>45222</v>
      </c>
      <c r="F128" s="263">
        <v>45222</v>
      </c>
      <c r="G128" s="515">
        <v>11306</v>
      </c>
      <c r="H128" s="279">
        <f>G128/F128*100</f>
        <v>25.00110565653885</v>
      </c>
      <c r="I128" s="46"/>
      <c r="J128" s="46"/>
    </row>
    <row r="129" spans="1:13" ht="13.5" customHeight="1">
      <c r="A129" s="521">
        <v>900</v>
      </c>
      <c r="B129" s="524"/>
      <c r="C129" s="573"/>
      <c r="D129" s="521" t="s">
        <v>211</v>
      </c>
      <c r="E129" s="327">
        <f>E131</f>
        <v>31000</v>
      </c>
      <c r="F129" s="327">
        <f>F131</f>
        <v>20000</v>
      </c>
      <c r="G129" s="613">
        <f>G131</f>
        <v>0</v>
      </c>
      <c r="H129" s="325">
        <f>G129/F129*100</f>
        <v>0</v>
      </c>
      <c r="I129" s="46"/>
      <c r="J129" s="46"/>
      <c r="K129" s="47"/>
      <c r="L129" s="47"/>
      <c r="M129" s="48"/>
    </row>
    <row r="130" spans="1:10" ht="13.5" customHeight="1">
      <c r="A130" s="78"/>
      <c r="B130" s="170">
        <v>90019</v>
      </c>
      <c r="C130" s="293"/>
      <c r="D130" s="67" t="s">
        <v>212</v>
      </c>
      <c r="E130" s="392"/>
      <c r="F130" s="392"/>
      <c r="G130" s="516"/>
      <c r="H130" s="292"/>
      <c r="I130" s="46"/>
      <c r="J130" s="46"/>
    </row>
    <row r="131" spans="1:10" ht="13.5" customHeight="1">
      <c r="A131" s="165"/>
      <c r="B131" s="229"/>
      <c r="C131" s="293"/>
      <c r="D131" s="67" t="s">
        <v>191</v>
      </c>
      <c r="E131" s="339">
        <f>E133</f>
        <v>31000</v>
      </c>
      <c r="F131" s="339">
        <f>F133</f>
        <v>20000</v>
      </c>
      <c r="G131" s="492">
        <f>G133</f>
        <v>0</v>
      </c>
      <c r="H131" s="292">
        <f>G131/F131*100</f>
        <v>0</v>
      </c>
      <c r="I131" s="46"/>
      <c r="J131" s="46"/>
    </row>
    <row r="132" spans="1:10" ht="13.5" customHeight="1">
      <c r="A132" s="169"/>
      <c r="B132" s="194"/>
      <c r="C132" s="513">
        <v>2800</v>
      </c>
      <c r="D132" s="73" t="s">
        <v>362</v>
      </c>
      <c r="E132" s="284"/>
      <c r="F132" s="284"/>
      <c r="G132" s="413"/>
      <c r="H132" s="279"/>
      <c r="I132" s="46"/>
      <c r="J132" s="46"/>
    </row>
    <row r="133" spans="1:10" ht="13.5" customHeight="1">
      <c r="A133" s="169"/>
      <c r="B133" s="194"/>
      <c r="C133" s="513"/>
      <c r="D133" s="78" t="s">
        <v>329</v>
      </c>
      <c r="E133" s="284">
        <v>31000</v>
      </c>
      <c r="F133" s="284">
        <v>20000</v>
      </c>
      <c r="G133" s="413">
        <v>0</v>
      </c>
      <c r="H133" s="279">
        <f>G133/F133*100</f>
        <v>0</v>
      </c>
      <c r="I133" s="46"/>
      <c r="J133" s="46"/>
    </row>
    <row r="134" spans="1:10" ht="13.5" customHeight="1">
      <c r="A134" s="564">
        <v>926</v>
      </c>
      <c r="B134" s="521"/>
      <c r="C134" s="524"/>
      <c r="D134" s="521" t="s">
        <v>94</v>
      </c>
      <c r="E134" s="327">
        <f>E135</f>
        <v>41000</v>
      </c>
      <c r="F134" s="327">
        <f>F135</f>
        <v>41000</v>
      </c>
      <c r="G134" s="535">
        <f>G135</f>
        <v>19744.52</v>
      </c>
      <c r="H134" s="325">
        <f>G134/F134*100</f>
        <v>48.15736585365854</v>
      </c>
      <c r="I134" s="46"/>
      <c r="J134" s="46"/>
    </row>
    <row r="135" spans="1:10" ht="13.5" customHeight="1">
      <c r="A135" s="163"/>
      <c r="B135" s="140">
        <v>92695</v>
      </c>
      <c r="C135" s="81"/>
      <c r="D135" s="81" t="s">
        <v>70</v>
      </c>
      <c r="E135" s="392">
        <f>E137</f>
        <v>41000</v>
      </c>
      <c r="F135" s="392">
        <f>F137</f>
        <v>41000</v>
      </c>
      <c r="G135" s="393">
        <f>G137</f>
        <v>19744.52</v>
      </c>
      <c r="H135" s="341">
        <f>G135/F135*100</f>
        <v>48.15736585365854</v>
      </c>
      <c r="I135" s="46"/>
      <c r="J135" s="46"/>
    </row>
    <row r="136" spans="1:10" ht="13.5" customHeight="1">
      <c r="A136" s="169"/>
      <c r="B136" s="194"/>
      <c r="C136" s="513">
        <v>2800</v>
      </c>
      <c r="D136" s="73" t="s">
        <v>227</v>
      </c>
      <c r="E136" s="408"/>
      <c r="F136" s="408"/>
      <c r="G136" s="428"/>
      <c r="H136" s="350"/>
      <c r="I136" s="46"/>
      <c r="J136" s="46"/>
    </row>
    <row r="137" spans="1:10" ht="13.5" customHeight="1">
      <c r="A137" s="169"/>
      <c r="B137" s="194"/>
      <c r="C137" s="513"/>
      <c r="D137" s="78" t="s">
        <v>186</v>
      </c>
      <c r="E137" s="284">
        <v>41000</v>
      </c>
      <c r="F137" s="284">
        <v>41000</v>
      </c>
      <c r="G137" s="413">
        <v>19744.52</v>
      </c>
      <c r="H137" s="266">
        <f>G137/F137*100</f>
        <v>48.15736585365854</v>
      </c>
      <c r="I137" s="46"/>
      <c r="J137" s="46"/>
    </row>
    <row r="138" spans="1:10" ht="13.5" customHeight="1">
      <c r="A138" s="523"/>
      <c r="B138" s="558"/>
      <c r="C138" s="523"/>
      <c r="D138" s="558" t="s">
        <v>295</v>
      </c>
      <c r="E138" s="523"/>
      <c r="F138" s="558"/>
      <c r="G138" s="566"/>
      <c r="H138" s="532"/>
      <c r="I138" s="46"/>
      <c r="J138" s="46"/>
    </row>
    <row r="139" spans="1:10" ht="13.5" customHeight="1">
      <c r="A139" s="540"/>
      <c r="B139" s="560"/>
      <c r="C139" s="540"/>
      <c r="D139" s="560" t="s">
        <v>186</v>
      </c>
      <c r="E139" s="542">
        <f>E134+E126+E129</f>
        <v>117222</v>
      </c>
      <c r="F139" s="561">
        <f>F134+F125+F129</f>
        <v>106222</v>
      </c>
      <c r="G139" s="610">
        <f>G134+G125+G129</f>
        <v>31050.52</v>
      </c>
      <c r="H139" s="611">
        <f>G139/F139*100</f>
        <v>29.23172224209674</v>
      </c>
      <c r="I139" s="46"/>
      <c r="J139" s="46"/>
    </row>
    <row r="140" spans="1:10" ht="13.5" customHeight="1">
      <c r="A140" s="47"/>
      <c r="B140" s="47"/>
      <c r="C140" s="47"/>
      <c r="D140" s="47"/>
      <c r="E140" s="47"/>
      <c r="F140" s="47"/>
      <c r="G140" s="487"/>
      <c r="H140" s="47"/>
      <c r="I140" s="46"/>
      <c r="J140" s="46"/>
    </row>
    <row r="141" spans="1:10" ht="13.5" customHeight="1">
      <c r="A141" s="47"/>
      <c r="B141" s="47"/>
      <c r="C141" s="47"/>
      <c r="D141" s="47"/>
      <c r="E141" s="47"/>
      <c r="F141" s="47"/>
      <c r="G141" s="487"/>
      <c r="H141" s="47"/>
      <c r="I141" s="46"/>
      <c r="J141" s="46"/>
    </row>
    <row r="142" spans="1:10" ht="13.5" customHeight="1">
      <c r="A142" s="47"/>
      <c r="B142" s="47"/>
      <c r="C142" s="47"/>
      <c r="D142" s="47"/>
      <c r="E142" s="47"/>
      <c r="F142" s="47" t="s">
        <v>491</v>
      </c>
      <c r="G142" s="487"/>
      <c r="H142" s="47"/>
      <c r="I142" s="46"/>
      <c r="J142" s="46"/>
    </row>
    <row r="143" spans="1:10" ht="13.5" customHeight="1">
      <c r="A143" s="47"/>
      <c r="B143" s="47"/>
      <c r="C143" s="47"/>
      <c r="D143" s="47"/>
      <c r="E143" s="47"/>
      <c r="F143" s="47" t="s">
        <v>121</v>
      </c>
      <c r="G143" s="487"/>
      <c r="H143" s="47"/>
      <c r="I143" s="46"/>
      <c r="J143" s="46"/>
    </row>
    <row r="144" spans="1:10" ht="13.5" customHeight="1">
      <c r="A144" s="47"/>
      <c r="B144" s="47"/>
      <c r="C144" s="47"/>
      <c r="D144" s="47"/>
      <c r="E144" s="47"/>
      <c r="F144" s="47" t="s">
        <v>407</v>
      </c>
      <c r="G144" s="47"/>
      <c r="H144" s="48"/>
      <c r="I144" s="46"/>
      <c r="J144" s="46"/>
    </row>
    <row r="145" spans="1:10" ht="13.5" customHeight="1">
      <c r="A145" s="501"/>
      <c r="B145" s="46"/>
      <c r="C145" s="46"/>
      <c r="D145" s="474" t="s">
        <v>258</v>
      </c>
      <c r="E145" s="46"/>
      <c r="F145" s="476"/>
      <c r="G145" s="502"/>
      <c r="H145" s="478"/>
      <c r="I145" s="46"/>
      <c r="J145" s="46"/>
    </row>
    <row r="146" spans="1:10" ht="13.5" customHeight="1">
      <c r="A146" s="244" t="s">
        <v>339</v>
      </c>
      <c r="B146" s="244"/>
      <c r="C146" s="244"/>
      <c r="D146" s="46"/>
      <c r="E146" s="244"/>
      <c r="F146" s="476"/>
      <c r="G146" s="503"/>
      <c r="H146" s="504"/>
      <c r="I146" s="46"/>
      <c r="J146" s="46"/>
    </row>
    <row r="147" spans="1:10" ht="13.5" customHeight="1">
      <c r="A147" s="501"/>
      <c r="B147" s="474"/>
      <c r="C147" s="46"/>
      <c r="D147" s="46"/>
      <c r="E147" s="46"/>
      <c r="F147" s="476"/>
      <c r="G147" s="502" t="s">
        <v>334</v>
      </c>
      <c r="H147" s="478"/>
      <c r="I147" s="46"/>
      <c r="J147" s="46"/>
    </row>
    <row r="148" spans="1:10" ht="13.5" customHeight="1">
      <c r="A148" s="55" t="s">
        <v>0</v>
      </c>
      <c r="B148" s="52" t="s">
        <v>1</v>
      </c>
      <c r="C148" s="335" t="s">
        <v>2</v>
      </c>
      <c r="D148" s="53" t="s">
        <v>3</v>
      </c>
      <c r="E148" s="54" t="s">
        <v>151</v>
      </c>
      <c r="F148" s="53" t="s">
        <v>153</v>
      </c>
      <c r="G148" s="55" t="s">
        <v>155</v>
      </c>
      <c r="H148" s="289" t="s">
        <v>58</v>
      </c>
      <c r="I148" s="46"/>
      <c r="J148" s="46"/>
    </row>
    <row r="149" spans="1:10" ht="13.5" customHeight="1">
      <c r="A149" s="60"/>
      <c r="B149" s="57"/>
      <c r="C149" s="337"/>
      <c r="D149" s="58"/>
      <c r="E149" s="57" t="s">
        <v>152</v>
      </c>
      <c r="F149" s="58" t="s">
        <v>154</v>
      </c>
      <c r="G149" s="60" t="s">
        <v>408</v>
      </c>
      <c r="H149" s="57" t="s">
        <v>170</v>
      </c>
      <c r="I149" s="46"/>
      <c r="J149" s="46"/>
    </row>
    <row r="150" spans="1:10" ht="12" customHeight="1">
      <c r="A150" s="365">
        <v>1</v>
      </c>
      <c r="B150" s="57">
        <v>2</v>
      </c>
      <c r="C150" s="57">
        <v>3</v>
      </c>
      <c r="D150" s="60">
        <v>4</v>
      </c>
      <c r="E150" s="57">
        <v>5</v>
      </c>
      <c r="F150" s="57">
        <v>6</v>
      </c>
      <c r="G150" s="491">
        <v>7</v>
      </c>
      <c r="H150" s="290">
        <v>8</v>
      </c>
      <c r="I150" s="46"/>
      <c r="J150" s="46"/>
    </row>
    <row r="151" spans="1:10" ht="13.5" customHeight="1">
      <c r="A151" s="550">
        <v>855</v>
      </c>
      <c r="B151" s="540"/>
      <c r="C151" s="524"/>
      <c r="D151" s="521" t="s">
        <v>409</v>
      </c>
      <c r="E151" s="327">
        <f>E152+E159</f>
        <v>77796</v>
      </c>
      <c r="F151" s="327">
        <f>F159+F152</f>
        <v>77796</v>
      </c>
      <c r="G151" s="535">
        <f>G159+G152</f>
        <v>17429.05</v>
      </c>
      <c r="H151" s="325">
        <f>G151/F151*100</f>
        <v>22.403529744459867</v>
      </c>
      <c r="I151" s="46"/>
      <c r="J151" s="46"/>
    </row>
    <row r="152" spans="1:10" ht="13.5" customHeight="1">
      <c r="A152" s="169"/>
      <c r="B152" s="194">
        <v>85508</v>
      </c>
      <c r="C152" s="517"/>
      <c r="D152" s="170" t="s">
        <v>337</v>
      </c>
      <c r="E152" s="260">
        <f>E155+E158</f>
        <v>34536</v>
      </c>
      <c r="F152" s="260">
        <f>F155+F158</f>
        <v>34536</v>
      </c>
      <c r="G152" s="518">
        <f>G155+G158</f>
        <v>17429.05</v>
      </c>
      <c r="H152" s="292">
        <f>G152/F152*100</f>
        <v>50.46632499420895</v>
      </c>
      <c r="I152" s="46"/>
      <c r="J152" s="46"/>
    </row>
    <row r="153" spans="1:10" ht="13.5" customHeight="1">
      <c r="A153" s="169"/>
      <c r="B153" s="194"/>
      <c r="C153" s="517">
        <v>2310</v>
      </c>
      <c r="D153" s="78" t="s">
        <v>338</v>
      </c>
      <c r="E153" s="263"/>
      <c r="F153" s="263"/>
      <c r="G153" s="515"/>
      <c r="H153" s="279"/>
      <c r="I153" s="46"/>
      <c r="J153" s="46"/>
    </row>
    <row r="154" spans="1:10" ht="13.5" customHeight="1">
      <c r="A154" s="169"/>
      <c r="B154" s="194"/>
      <c r="C154" s="517"/>
      <c r="D154" s="78" t="s">
        <v>363</v>
      </c>
      <c r="E154" s="263"/>
      <c r="F154" s="263"/>
      <c r="G154" s="515"/>
      <c r="H154" s="279"/>
      <c r="I154" s="46"/>
      <c r="J154" s="46"/>
    </row>
    <row r="155" spans="1:10" ht="13.5" customHeight="1">
      <c r="A155" s="169"/>
      <c r="B155" s="194"/>
      <c r="C155" s="517"/>
      <c r="D155" s="78" t="s">
        <v>336</v>
      </c>
      <c r="E155" s="263">
        <v>0</v>
      </c>
      <c r="F155" s="263">
        <v>0</v>
      </c>
      <c r="G155" s="515">
        <v>0</v>
      </c>
      <c r="H155" s="279">
        <v>0</v>
      </c>
      <c r="I155" s="46"/>
      <c r="J155" s="46"/>
    </row>
    <row r="156" spans="1:10" ht="13.5" customHeight="1">
      <c r="A156" s="169"/>
      <c r="B156" s="194"/>
      <c r="C156" s="513">
        <v>2320</v>
      </c>
      <c r="D156" s="73" t="s">
        <v>335</v>
      </c>
      <c r="E156" s="263"/>
      <c r="F156" s="263"/>
      <c r="G156" s="515"/>
      <c r="H156" s="279"/>
      <c r="I156" s="46"/>
      <c r="J156" s="46"/>
    </row>
    <row r="157" spans="1:10" ht="13.5" customHeight="1">
      <c r="A157" s="169"/>
      <c r="B157" s="194"/>
      <c r="C157" s="514"/>
      <c r="D157" s="78" t="s">
        <v>363</v>
      </c>
      <c r="E157" s="263"/>
      <c r="F157" s="263"/>
      <c r="G157" s="515"/>
      <c r="H157" s="279"/>
      <c r="I157" s="46"/>
      <c r="J157" s="46"/>
    </row>
    <row r="158" spans="1:10" ht="13.5" customHeight="1">
      <c r="A158" s="169"/>
      <c r="B158" s="194"/>
      <c r="C158" s="517"/>
      <c r="D158" s="78" t="s">
        <v>336</v>
      </c>
      <c r="E158" s="263">
        <v>34536</v>
      </c>
      <c r="F158" s="263">
        <v>34536</v>
      </c>
      <c r="G158" s="515">
        <v>17429.05</v>
      </c>
      <c r="H158" s="279">
        <f>G158/F158*100</f>
        <v>50.46632499420895</v>
      </c>
      <c r="I158" s="46"/>
      <c r="J158" s="46"/>
    </row>
    <row r="159" spans="1:10" ht="13.5" customHeight="1">
      <c r="A159" s="169"/>
      <c r="B159" s="194">
        <v>85510</v>
      </c>
      <c r="C159" s="753"/>
      <c r="D159" s="170" t="s">
        <v>462</v>
      </c>
      <c r="E159" s="260">
        <f>E162</f>
        <v>43260</v>
      </c>
      <c r="F159" s="260">
        <f>F162</f>
        <v>43260</v>
      </c>
      <c r="G159" s="518">
        <v>0</v>
      </c>
      <c r="H159" s="292">
        <v>0</v>
      </c>
      <c r="I159" s="46"/>
      <c r="J159" s="46"/>
    </row>
    <row r="160" spans="1:10" ht="13.5" customHeight="1">
      <c r="A160" s="169"/>
      <c r="B160" s="194"/>
      <c r="C160" s="513">
        <v>2320</v>
      </c>
      <c r="D160" s="73" t="s">
        <v>335</v>
      </c>
      <c r="E160" s="260"/>
      <c r="F160" s="260"/>
      <c r="G160" s="518"/>
      <c r="H160" s="292"/>
      <c r="I160" s="46"/>
      <c r="J160" s="46"/>
    </row>
    <row r="161" spans="1:10" ht="13.5" customHeight="1">
      <c r="A161" s="169"/>
      <c r="B161" s="194"/>
      <c r="C161" s="514"/>
      <c r="D161" s="78" t="s">
        <v>363</v>
      </c>
      <c r="E161" s="263"/>
      <c r="F161" s="263"/>
      <c r="G161" s="515"/>
      <c r="H161" s="279"/>
      <c r="I161" s="46"/>
      <c r="J161" s="46"/>
    </row>
    <row r="162" spans="1:10" ht="13.5" customHeight="1">
      <c r="A162" s="169"/>
      <c r="B162" s="194"/>
      <c r="C162" s="517"/>
      <c r="D162" s="78" t="s">
        <v>336</v>
      </c>
      <c r="E162" s="263">
        <v>43260</v>
      </c>
      <c r="F162" s="263">
        <v>43260</v>
      </c>
      <c r="G162" s="515">
        <v>0</v>
      </c>
      <c r="H162" s="279">
        <v>0</v>
      </c>
      <c r="I162" s="46"/>
      <c r="J162" s="46"/>
    </row>
    <row r="163" spans="1:10" ht="13.5" customHeight="1">
      <c r="A163" s="521">
        <v>921</v>
      </c>
      <c r="B163" s="524"/>
      <c r="C163" s="573"/>
      <c r="D163" s="521" t="s">
        <v>107</v>
      </c>
      <c r="E163" s="327">
        <f>E164</f>
        <v>18270</v>
      </c>
      <c r="F163" s="327">
        <f>F164</f>
        <v>18270</v>
      </c>
      <c r="G163" s="613">
        <f>G164</f>
        <v>9135</v>
      </c>
      <c r="H163" s="325">
        <f>G163/F163*100</f>
        <v>50</v>
      </c>
      <c r="I163" s="46"/>
      <c r="J163" s="46"/>
    </row>
    <row r="164" spans="1:10" ht="13.5" customHeight="1">
      <c r="A164" s="78"/>
      <c r="B164" s="170">
        <v>92116</v>
      </c>
      <c r="C164" s="293"/>
      <c r="D164" s="67" t="s">
        <v>340</v>
      </c>
      <c r="E164" s="392">
        <f>E167</f>
        <v>18270</v>
      </c>
      <c r="F164" s="392">
        <f>F167</f>
        <v>18270</v>
      </c>
      <c r="G164" s="516">
        <f>G167</f>
        <v>9135</v>
      </c>
      <c r="H164" s="292">
        <f>G164/F164*100</f>
        <v>50</v>
      </c>
      <c r="I164" s="46"/>
      <c r="J164" s="46"/>
    </row>
    <row r="165" spans="1:10" ht="13.5" customHeight="1">
      <c r="A165" s="165"/>
      <c r="B165" s="229"/>
      <c r="C165" s="517">
        <v>2310</v>
      </c>
      <c r="D165" s="78" t="s">
        <v>338</v>
      </c>
      <c r="E165" s="284"/>
      <c r="F165" s="284"/>
      <c r="G165" s="413"/>
      <c r="H165" s="279"/>
      <c r="I165" s="46"/>
      <c r="J165" s="46"/>
    </row>
    <row r="166" spans="1:10" ht="13.5" customHeight="1">
      <c r="A166" s="169"/>
      <c r="B166" s="194"/>
      <c r="C166" s="517"/>
      <c r="D166" s="78" t="s">
        <v>363</v>
      </c>
      <c r="E166" s="284"/>
      <c r="F166" s="284"/>
      <c r="G166" s="413"/>
      <c r="H166" s="279"/>
      <c r="I166" s="46"/>
      <c r="J166" s="46"/>
    </row>
    <row r="167" spans="1:10" ht="13.5" customHeight="1">
      <c r="A167" s="169"/>
      <c r="B167" s="194"/>
      <c r="C167" s="517"/>
      <c r="D167" s="78" t="s">
        <v>336</v>
      </c>
      <c r="E167" s="284">
        <v>18270</v>
      </c>
      <c r="F167" s="284">
        <v>18270</v>
      </c>
      <c r="G167" s="413">
        <v>9135</v>
      </c>
      <c r="H167" s="279">
        <f>G167/F167*100</f>
        <v>50</v>
      </c>
      <c r="I167" s="46"/>
      <c r="J167" s="46"/>
    </row>
    <row r="168" spans="1:10" ht="13.5" customHeight="1">
      <c r="A168" s="523"/>
      <c r="B168" s="558"/>
      <c r="C168" s="523"/>
      <c r="D168" s="558" t="s">
        <v>295</v>
      </c>
      <c r="E168" s="523"/>
      <c r="F168" s="558"/>
      <c r="G168" s="566"/>
      <c r="H168" s="532"/>
      <c r="I168" s="46"/>
      <c r="J168" s="46"/>
    </row>
    <row r="169" spans="1:10" ht="13.5" customHeight="1">
      <c r="A169" s="540"/>
      <c r="B169" s="560"/>
      <c r="C169" s="540"/>
      <c r="D169" s="560" t="s">
        <v>186</v>
      </c>
      <c r="E169" s="542">
        <f>E151+E163</f>
        <v>96066</v>
      </c>
      <c r="F169" s="561">
        <f>F151+F163</f>
        <v>96066</v>
      </c>
      <c r="G169" s="610">
        <f>G151+G163</f>
        <v>26564.05</v>
      </c>
      <c r="H169" s="614">
        <f>G169/F169*100</f>
        <v>27.651874752774138</v>
      </c>
      <c r="I169" s="46"/>
      <c r="J169" s="46"/>
    </row>
    <row r="170" spans="1:10" ht="13.5" customHeight="1">
      <c r="A170" s="519"/>
      <c r="B170" s="519"/>
      <c r="C170" s="519"/>
      <c r="D170" s="461"/>
      <c r="E170" s="234"/>
      <c r="F170" s="234"/>
      <c r="G170" s="235"/>
      <c r="H170" s="45"/>
      <c r="I170" s="46"/>
      <c r="J170" s="46"/>
    </row>
    <row r="171" spans="1:10" ht="12.75" customHeight="1">
      <c r="A171" s="242"/>
      <c r="B171" s="242"/>
      <c r="C171" s="242"/>
      <c r="D171" s="242"/>
      <c r="E171" s="46" t="s">
        <v>405</v>
      </c>
      <c r="F171" s="242"/>
      <c r="G171" s="520"/>
      <c r="H171" s="242"/>
      <c r="I171" s="46"/>
      <c r="J171" s="46"/>
    </row>
    <row r="172" spans="1:10" ht="12.75" customHeight="1">
      <c r="A172" s="242"/>
      <c r="B172" s="242"/>
      <c r="C172" s="242"/>
      <c r="D172" s="242"/>
      <c r="E172" s="46"/>
      <c r="F172" s="512"/>
      <c r="G172" s="520"/>
      <c r="H172" s="242"/>
      <c r="I172" s="46"/>
      <c r="J172" s="46"/>
    </row>
    <row r="173" spans="1:10" ht="12.75" customHeight="1">
      <c r="A173" s="242"/>
      <c r="B173" s="242"/>
      <c r="C173" s="242"/>
      <c r="D173" s="242"/>
      <c r="E173" s="242"/>
      <c r="F173" s="242"/>
      <c r="G173" s="520"/>
      <c r="H173" s="242"/>
      <c r="I173" s="46"/>
      <c r="J173" s="46"/>
    </row>
    <row r="174" spans="1:10" ht="12.75" customHeight="1">
      <c r="A174" s="242"/>
      <c r="B174" s="242"/>
      <c r="C174" s="242"/>
      <c r="D174" s="242"/>
      <c r="E174" s="242"/>
      <c r="F174" s="242"/>
      <c r="G174" s="520"/>
      <c r="H174" s="242"/>
      <c r="I174" s="46"/>
      <c r="J174" s="46"/>
    </row>
    <row r="175" spans="1:10" ht="12.75" customHeight="1">
      <c r="A175" s="242"/>
      <c r="B175" s="242"/>
      <c r="C175" s="242"/>
      <c r="D175" s="242"/>
      <c r="E175" s="242"/>
      <c r="F175" s="242"/>
      <c r="G175" s="520"/>
      <c r="H175" s="242"/>
      <c r="I175" s="46"/>
      <c r="J175" s="46"/>
    </row>
    <row r="176" spans="1:10" ht="12.75" customHeight="1">
      <c r="A176" s="242"/>
      <c r="B176" s="242"/>
      <c r="C176" s="242"/>
      <c r="D176" s="512"/>
      <c r="E176" s="371"/>
      <c r="F176" s="371"/>
      <c r="G176" s="487"/>
      <c r="H176" s="242"/>
      <c r="I176" s="46"/>
      <c r="J176" s="46"/>
    </row>
    <row r="177" spans="1:10" ht="12.75" customHeight="1">
      <c r="A177" s="242"/>
      <c r="B177" s="242"/>
      <c r="C177" s="242"/>
      <c r="D177" s="242"/>
      <c r="E177" s="242"/>
      <c r="F177" s="242"/>
      <c r="G177" s="520"/>
      <c r="H177" s="242"/>
      <c r="I177" s="46"/>
      <c r="J177" s="46"/>
    </row>
    <row r="178" spans="1:10" ht="12.75" customHeight="1">
      <c r="A178" s="242"/>
      <c r="B178" s="242"/>
      <c r="C178" s="242"/>
      <c r="D178" s="242"/>
      <c r="E178" s="242"/>
      <c r="F178" s="242"/>
      <c r="G178" s="520"/>
      <c r="H178" s="242"/>
      <c r="I178" s="46"/>
      <c r="J178" s="46"/>
    </row>
    <row r="179" spans="1:10" ht="12.75" customHeight="1">
      <c r="A179" s="242"/>
      <c r="B179" s="242"/>
      <c r="C179" s="242"/>
      <c r="D179" s="242"/>
      <c r="E179" s="242"/>
      <c r="F179" s="242"/>
      <c r="G179" s="520"/>
      <c r="H179" s="242"/>
      <c r="I179" s="46"/>
      <c r="J179" s="46"/>
    </row>
    <row r="180" spans="1:10" ht="12.75" customHeight="1">
      <c r="A180" s="242"/>
      <c r="B180" s="242"/>
      <c r="C180" s="242"/>
      <c r="D180" s="242"/>
      <c r="E180" s="371"/>
      <c r="F180" s="724"/>
      <c r="G180" s="500"/>
      <c r="H180" s="242"/>
      <c r="I180" s="46"/>
      <c r="J180" s="46"/>
    </row>
    <row r="181" spans="1:10" ht="12.75" customHeight="1">
      <c r="A181" s="242"/>
      <c r="B181" s="242"/>
      <c r="C181" s="242"/>
      <c r="D181" s="242"/>
      <c r="E181" s="242"/>
      <c r="F181" s="242"/>
      <c r="G181" s="520"/>
      <c r="H181" s="242"/>
      <c r="I181" s="46"/>
      <c r="J181" s="46"/>
    </row>
    <row r="182" spans="1:10" ht="12.75" customHeight="1">
      <c r="A182" s="242"/>
      <c r="B182" s="242"/>
      <c r="C182" s="242"/>
      <c r="D182" s="242"/>
      <c r="E182" s="242"/>
      <c r="F182" s="242"/>
      <c r="G182" s="487"/>
      <c r="H182" s="242"/>
      <c r="I182" s="46"/>
      <c r="J182" s="46"/>
    </row>
    <row r="183" spans="1:10" ht="12.75" customHeight="1">
      <c r="A183" s="242"/>
      <c r="B183" s="242"/>
      <c r="C183" s="242"/>
      <c r="D183" s="242"/>
      <c r="E183" s="242"/>
      <c r="F183" s="242"/>
      <c r="G183" s="520"/>
      <c r="H183" s="242"/>
      <c r="I183" s="46"/>
      <c r="J183" s="46"/>
    </row>
    <row r="184" spans="1:10" ht="12.75" customHeight="1">
      <c r="A184" s="242"/>
      <c r="B184" s="242"/>
      <c r="C184" s="242"/>
      <c r="D184" s="242"/>
      <c r="E184" s="242"/>
      <c r="F184" s="242"/>
      <c r="G184" s="520"/>
      <c r="H184" s="242"/>
      <c r="I184" s="46"/>
      <c r="J184" s="46"/>
    </row>
    <row r="185" spans="1:10" ht="12.75" customHeight="1">
      <c r="A185" s="242"/>
      <c r="B185" s="242"/>
      <c r="C185" s="242"/>
      <c r="D185" s="242"/>
      <c r="E185" s="242"/>
      <c r="F185" s="242"/>
      <c r="G185" s="520"/>
      <c r="H185" s="242"/>
      <c r="I185" s="46"/>
      <c r="J185" s="46"/>
    </row>
    <row r="186" spans="1:10" ht="12.75" customHeight="1">
      <c r="A186" s="242"/>
      <c r="B186" s="242"/>
      <c r="C186" s="242"/>
      <c r="D186" s="242"/>
      <c r="E186" s="242"/>
      <c r="F186" s="242"/>
      <c r="G186" s="520"/>
      <c r="H186" s="242"/>
      <c r="I186" s="46"/>
      <c r="J186" s="46"/>
    </row>
    <row r="187" spans="1:10" ht="12.75" customHeight="1">
      <c r="A187" s="242"/>
      <c r="B187" s="242"/>
      <c r="C187" s="242"/>
      <c r="D187" s="242"/>
      <c r="E187" s="242"/>
      <c r="F187" s="242"/>
      <c r="G187" s="520"/>
      <c r="H187" s="242"/>
      <c r="I187" s="46"/>
      <c r="J187" s="46"/>
    </row>
    <row r="188" spans="1:10" ht="12.75" customHeight="1">
      <c r="A188" s="242"/>
      <c r="B188" s="242"/>
      <c r="C188" s="242"/>
      <c r="D188" s="242"/>
      <c r="E188" s="242"/>
      <c r="F188" s="242"/>
      <c r="G188" s="520"/>
      <c r="H188" s="242"/>
      <c r="I188" s="46"/>
      <c r="J188" s="46"/>
    </row>
    <row r="189" spans="1:10" ht="12.75" customHeight="1">
      <c r="A189" s="242"/>
      <c r="B189" s="242"/>
      <c r="C189" s="242"/>
      <c r="D189" s="242"/>
      <c r="E189" s="242"/>
      <c r="F189" s="242"/>
      <c r="G189" s="520"/>
      <c r="H189" s="242"/>
      <c r="I189" s="46"/>
      <c r="J189" s="46"/>
    </row>
    <row r="190" spans="1:10" ht="12.75" customHeight="1">
      <c r="A190" s="242"/>
      <c r="B190" s="242"/>
      <c r="C190" s="242"/>
      <c r="D190" s="242"/>
      <c r="E190" s="242"/>
      <c r="F190" s="242"/>
      <c r="G190" s="520"/>
      <c r="H190" s="242"/>
      <c r="I190" s="46"/>
      <c r="J190" s="46"/>
    </row>
    <row r="191" spans="1:10" ht="12.75" customHeight="1">
      <c r="A191" s="242"/>
      <c r="B191" s="242"/>
      <c r="C191" s="242"/>
      <c r="D191" s="242"/>
      <c r="E191" s="242"/>
      <c r="F191" s="242"/>
      <c r="G191" s="520"/>
      <c r="H191" s="242"/>
      <c r="I191" s="46"/>
      <c r="J191" s="46"/>
    </row>
    <row r="192" spans="1:10" ht="12.75" customHeight="1">
      <c r="A192" s="242"/>
      <c r="B192" s="242"/>
      <c r="C192" s="242"/>
      <c r="D192" s="242"/>
      <c r="E192" s="242"/>
      <c r="F192" s="242"/>
      <c r="G192" s="520"/>
      <c r="H192" s="242"/>
      <c r="I192" s="46"/>
      <c r="J192" s="46"/>
    </row>
    <row r="193" spans="1:10" ht="12.75" customHeight="1">
      <c r="A193" s="242"/>
      <c r="B193" s="242"/>
      <c r="C193" s="242"/>
      <c r="D193" s="242"/>
      <c r="E193" s="242"/>
      <c r="F193" s="242"/>
      <c r="G193" s="520"/>
      <c r="H193" s="242"/>
      <c r="I193" s="46"/>
      <c r="J193" s="46"/>
    </row>
    <row r="194" spans="1:10" ht="12.75" customHeight="1">
      <c r="A194" s="242"/>
      <c r="B194" s="242"/>
      <c r="C194" s="242"/>
      <c r="D194" s="242"/>
      <c r="E194" s="242"/>
      <c r="F194" s="242"/>
      <c r="G194" s="520"/>
      <c r="H194" s="242"/>
      <c r="I194" s="46"/>
      <c r="J194" s="46"/>
    </row>
    <row r="195" spans="1:10" ht="12.75" customHeight="1">
      <c r="A195" s="242"/>
      <c r="B195" s="242"/>
      <c r="C195" s="242"/>
      <c r="D195" s="242"/>
      <c r="E195" s="242"/>
      <c r="F195" s="242"/>
      <c r="G195" s="520"/>
      <c r="H195" s="242"/>
      <c r="I195" s="46"/>
      <c r="J195" s="46"/>
    </row>
    <row r="196" spans="1:10" ht="12.75" customHeight="1">
      <c r="A196" s="242"/>
      <c r="B196" s="242"/>
      <c r="C196" s="242"/>
      <c r="D196" s="242"/>
      <c r="E196" s="242"/>
      <c r="F196" s="242"/>
      <c r="G196" s="520"/>
      <c r="H196" s="242"/>
      <c r="I196" s="46"/>
      <c r="J196" s="46"/>
    </row>
    <row r="197" spans="1:10" ht="12.75" customHeight="1">
      <c r="A197" s="242"/>
      <c r="B197" s="242"/>
      <c r="C197" s="242"/>
      <c r="D197" s="242"/>
      <c r="E197" s="242"/>
      <c r="F197" s="242"/>
      <c r="G197" s="520"/>
      <c r="H197" s="242"/>
      <c r="I197" s="46"/>
      <c r="J197" s="46"/>
    </row>
    <row r="198" spans="1:10" ht="12.75" customHeight="1">
      <c r="A198" s="242"/>
      <c r="B198" s="242"/>
      <c r="C198" s="242"/>
      <c r="D198" s="242"/>
      <c r="E198" s="242"/>
      <c r="F198" s="242"/>
      <c r="G198" s="520"/>
      <c r="H198" s="242"/>
      <c r="I198" s="46"/>
      <c r="J198" s="46"/>
    </row>
    <row r="199" spans="1:10" ht="12.75" customHeight="1">
      <c r="A199" s="242"/>
      <c r="B199" s="242"/>
      <c r="C199" s="242"/>
      <c r="D199" s="242"/>
      <c r="E199" s="242"/>
      <c r="F199" s="242"/>
      <c r="G199" s="520"/>
      <c r="H199" s="242"/>
      <c r="I199" s="46"/>
      <c r="J199" s="46"/>
    </row>
    <row r="200" spans="1:10" ht="12.75" customHeight="1">
      <c r="A200" s="242"/>
      <c r="B200" s="242"/>
      <c r="C200" s="242"/>
      <c r="D200" s="242"/>
      <c r="E200" s="242"/>
      <c r="F200" s="242"/>
      <c r="G200" s="520"/>
      <c r="H200" s="242"/>
      <c r="I200" s="46"/>
      <c r="J200" s="46"/>
    </row>
    <row r="201" spans="1:10" ht="12.75" customHeight="1">
      <c r="A201" s="242"/>
      <c r="B201" s="242"/>
      <c r="C201" s="242"/>
      <c r="D201" s="242"/>
      <c r="E201" s="242"/>
      <c r="F201" s="242"/>
      <c r="G201" s="520"/>
      <c r="H201" s="242"/>
      <c r="I201" s="46"/>
      <c r="J201" s="46"/>
    </row>
    <row r="202" spans="1:10" ht="12.75" customHeight="1">
      <c r="A202" s="242"/>
      <c r="B202" s="242"/>
      <c r="C202" s="242"/>
      <c r="D202" s="242"/>
      <c r="E202" s="242"/>
      <c r="F202" s="242"/>
      <c r="G202" s="520"/>
      <c r="H202" s="242"/>
      <c r="I202" s="46"/>
      <c r="J202" s="46"/>
    </row>
    <row r="203" spans="1:10" ht="12.75" customHeight="1">
      <c r="A203" s="242"/>
      <c r="B203" s="242"/>
      <c r="C203" s="242"/>
      <c r="D203" s="242"/>
      <c r="E203" s="242"/>
      <c r="F203" s="242"/>
      <c r="G203" s="520"/>
      <c r="H203" s="242"/>
      <c r="I203" s="46"/>
      <c r="J203" s="46"/>
    </row>
    <row r="204" spans="1:10" ht="12.75" customHeight="1">
      <c r="A204" s="242"/>
      <c r="B204" s="242"/>
      <c r="C204" s="242"/>
      <c r="D204" s="242"/>
      <c r="E204" s="242"/>
      <c r="F204" s="242"/>
      <c r="G204" s="520"/>
      <c r="H204" s="242"/>
      <c r="I204" s="46"/>
      <c r="J204" s="46"/>
    </row>
    <row r="205" spans="1:10" ht="12.75" customHeight="1">
      <c r="A205" s="242"/>
      <c r="B205" s="242"/>
      <c r="C205" s="242"/>
      <c r="D205" s="242"/>
      <c r="E205" s="242"/>
      <c r="F205" s="242"/>
      <c r="G205" s="520"/>
      <c r="H205" s="242"/>
      <c r="I205" s="46"/>
      <c r="J205" s="46"/>
    </row>
    <row r="206" spans="1:10" ht="12.75" customHeight="1">
      <c r="A206" s="242"/>
      <c r="B206" s="242"/>
      <c r="C206" s="242"/>
      <c r="D206" s="242"/>
      <c r="E206" s="242"/>
      <c r="F206" s="242"/>
      <c r="G206" s="520"/>
      <c r="H206" s="242"/>
      <c r="I206" s="46"/>
      <c r="J206" s="46"/>
    </row>
    <row r="207" spans="1:10" ht="12.75" customHeight="1">
      <c r="A207" s="242"/>
      <c r="B207" s="242"/>
      <c r="C207" s="242"/>
      <c r="D207" s="242"/>
      <c r="E207" s="242"/>
      <c r="F207" s="242"/>
      <c r="G207" s="520"/>
      <c r="H207" s="242"/>
      <c r="I207" s="46"/>
      <c r="J207" s="46"/>
    </row>
    <row r="208" spans="1:10" ht="12.75" customHeight="1">
      <c r="A208" s="242"/>
      <c r="B208" s="242"/>
      <c r="C208" s="242"/>
      <c r="D208" s="242"/>
      <c r="E208" s="242"/>
      <c r="F208" s="242"/>
      <c r="G208" s="520"/>
      <c r="H208" s="242"/>
      <c r="I208" s="46"/>
      <c r="J208" s="46"/>
    </row>
    <row r="209" spans="1:10" ht="12.75" customHeight="1">
      <c r="A209" s="242"/>
      <c r="B209" s="242"/>
      <c r="C209" s="242"/>
      <c r="D209" s="242"/>
      <c r="E209" s="242"/>
      <c r="F209" s="242"/>
      <c r="G209" s="520"/>
      <c r="H209" s="242"/>
      <c r="I209" s="46"/>
      <c r="J209" s="46"/>
    </row>
    <row r="210" spans="1:10" ht="12.75" customHeight="1">
      <c r="A210" s="242"/>
      <c r="B210" s="242"/>
      <c r="C210" s="242"/>
      <c r="D210" s="242"/>
      <c r="E210" s="242"/>
      <c r="F210" s="242"/>
      <c r="G210" s="520"/>
      <c r="H210" s="242"/>
      <c r="I210" s="46"/>
      <c r="J210" s="46"/>
    </row>
    <row r="211" spans="1:10" ht="12.75" customHeight="1">
      <c r="A211" s="242"/>
      <c r="B211" s="242"/>
      <c r="C211" s="242"/>
      <c r="D211" s="242"/>
      <c r="E211" s="242"/>
      <c r="F211" s="242"/>
      <c r="G211" s="520"/>
      <c r="H211" s="242"/>
      <c r="I211" s="46"/>
      <c r="J211" s="46"/>
    </row>
    <row r="212" spans="1:10" ht="12.75" customHeight="1">
      <c r="A212" s="242"/>
      <c r="B212" s="242"/>
      <c r="C212" s="242"/>
      <c r="D212" s="242"/>
      <c r="E212" s="242"/>
      <c r="F212" s="242"/>
      <c r="G212" s="520"/>
      <c r="H212" s="242"/>
      <c r="I212" s="46"/>
      <c r="J212" s="46"/>
    </row>
    <row r="213" spans="1:10" ht="12.75" customHeight="1">
      <c r="A213" s="242"/>
      <c r="B213" s="242"/>
      <c r="C213" s="242"/>
      <c r="D213" s="242"/>
      <c r="E213" s="242"/>
      <c r="F213" s="242"/>
      <c r="G213" s="520"/>
      <c r="H213" s="242"/>
      <c r="I213" s="46"/>
      <c r="J213" s="46"/>
    </row>
    <row r="214" spans="1:10" ht="12.75" customHeight="1">
      <c r="A214" s="242"/>
      <c r="B214" s="242"/>
      <c r="C214" s="242"/>
      <c r="D214" s="242"/>
      <c r="E214" s="242"/>
      <c r="F214" s="242"/>
      <c r="G214" s="520"/>
      <c r="H214" s="242"/>
      <c r="I214" s="46"/>
      <c r="J214" s="46"/>
    </row>
    <row r="215" spans="1:10" ht="12.75" customHeight="1">
      <c r="A215" s="242"/>
      <c r="B215" s="242"/>
      <c r="C215" s="242"/>
      <c r="D215" s="242"/>
      <c r="E215" s="242"/>
      <c r="F215" s="242"/>
      <c r="G215" s="520"/>
      <c r="H215" s="242"/>
      <c r="I215" s="46"/>
      <c r="J215" s="46"/>
    </row>
    <row r="216" spans="1:10" ht="12.75" customHeight="1">
      <c r="A216" s="242"/>
      <c r="B216" s="242"/>
      <c r="C216" s="242"/>
      <c r="D216" s="242"/>
      <c r="E216" s="242"/>
      <c r="F216" s="242"/>
      <c r="G216" s="520"/>
      <c r="H216" s="242"/>
      <c r="I216" s="46"/>
      <c r="J216" s="46"/>
    </row>
    <row r="217" spans="1:10" ht="12.75" customHeight="1">
      <c r="A217" s="242"/>
      <c r="B217" s="242"/>
      <c r="C217" s="242"/>
      <c r="D217" s="242"/>
      <c r="E217" s="242"/>
      <c r="F217" s="242"/>
      <c r="G217" s="520"/>
      <c r="H217" s="242"/>
      <c r="I217" s="46"/>
      <c r="J217" s="46"/>
    </row>
    <row r="218" spans="1:10" ht="12.75" customHeight="1">
      <c r="A218" s="242"/>
      <c r="B218" s="242"/>
      <c r="C218" s="242"/>
      <c r="D218" s="242"/>
      <c r="E218" s="242"/>
      <c r="F218" s="242"/>
      <c r="G218" s="520"/>
      <c r="H218" s="242"/>
      <c r="I218" s="46"/>
      <c r="J218" s="46"/>
    </row>
    <row r="219" spans="1:10" ht="12.75" customHeight="1">
      <c r="A219" s="242"/>
      <c r="B219" s="242"/>
      <c r="C219" s="242"/>
      <c r="D219" s="242"/>
      <c r="E219" s="242"/>
      <c r="F219" s="242"/>
      <c r="G219" s="520"/>
      <c r="H219" s="242"/>
      <c r="I219" s="46"/>
      <c r="J219" s="46"/>
    </row>
    <row r="220" spans="1:10" ht="12.75" customHeight="1">
      <c r="A220" s="242"/>
      <c r="B220" s="242"/>
      <c r="C220" s="242"/>
      <c r="D220" s="242"/>
      <c r="E220" s="242"/>
      <c r="F220" s="242"/>
      <c r="G220" s="520"/>
      <c r="H220" s="242"/>
      <c r="I220" s="46"/>
      <c r="J220" s="46"/>
    </row>
    <row r="221" spans="1:10" ht="12.75" customHeight="1">
      <c r="A221" s="242"/>
      <c r="B221" s="242"/>
      <c r="C221" s="242"/>
      <c r="D221" s="242"/>
      <c r="E221" s="242"/>
      <c r="F221" s="242"/>
      <c r="G221" s="520"/>
      <c r="H221" s="242"/>
      <c r="I221" s="46"/>
      <c r="J221" s="46"/>
    </row>
    <row r="222" spans="1:10" ht="12.75" customHeight="1">
      <c r="A222" s="242"/>
      <c r="B222" s="242"/>
      <c r="C222" s="242"/>
      <c r="D222" s="242"/>
      <c r="E222" s="242"/>
      <c r="F222" s="242"/>
      <c r="G222" s="520"/>
      <c r="H222" s="242"/>
      <c r="I222" s="46"/>
      <c r="J222" s="46"/>
    </row>
    <row r="223" spans="1:10" ht="12.75" customHeight="1">
      <c r="A223" s="242"/>
      <c r="B223" s="242"/>
      <c r="C223" s="242"/>
      <c r="D223" s="242"/>
      <c r="E223" s="242"/>
      <c r="F223" s="242"/>
      <c r="G223" s="520"/>
      <c r="H223" s="242"/>
      <c r="I223" s="46"/>
      <c r="J223" s="46"/>
    </row>
    <row r="224" spans="1:10" ht="12.75" customHeight="1">
      <c r="A224" s="242"/>
      <c r="B224" s="242"/>
      <c r="C224" s="242"/>
      <c r="D224" s="242"/>
      <c r="E224" s="242"/>
      <c r="F224" s="242"/>
      <c r="G224" s="520"/>
      <c r="H224" s="242"/>
      <c r="I224" s="46"/>
      <c r="J224" s="46"/>
    </row>
    <row r="225" spans="1:10" ht="12.75" customHeight="1">
      <c r="A225" s="242"/>
      <c r="B225" s="242"/>
      <c r="C225" s="242"/>
      <c r="D225" s="242"/>
      <c r="E225" s="242"/>
      <c r="F225" s="242"/>
      <c r="G225" s="520"/>
      <c r="H225" s="242"/>
      <c r="I225" s="46"/>
      <c r="J225" s="46"/>
    </row>
    <row r="226" spans="1:10" ht="12.75" customHeight="1">
      <c r="A226" s="242"/>
      <c r="B226" s="242"/>
      <c r="C226" s="242"/>
      <c r="D226" s="242"/>
      <c r="E226" s="242"/>
      <c r="F226" s="242"/>
      <c r="G226" s="520"/>
      <c r="H226" s="242"/>
      <c r="I226" s="46"/>
      <c r="J226" s="46"/>
    </row>
    <row r="227" spans="1:10" ht="12.75" customHeight="1">
      <c r="A227" s="242"/>
      <c r="B227" s="242"/>
      <c r="C227" s="242"/>
      <c r="D227" s="242"/>
      <c r="E227" s="242"/>
      <c r="F227" s="242"/>
      <c r="G227" s="520"/>
      <c r="H227" s="242"/>
      <c r="I227" s="46"/>
      <c r="J227" s="46"/>
    </row>
    <row r="228" spans="1:10" ht="12.75" customHeight="1">
      <c r="A228" s="242"/>
      <c r="B228" s="242"/>
      <c r="C228" s="242"/>
      <c r="D228" s="242"/>
      <c r="E228" s="242"/>
      <c r="F228" s="242"/>
      <c r="G228" s="520"/>
      <c r="H228" s="242"/>
      <c r="I228" s="46"/>
      <c r="J228" s="46"/>
    </row>
    <row r="229" spans="1:10" ht="12.75" customHeight="1">
      <c r="A229" s="242"/>
      <c r="B229" s="242"/>
      <c r="C229" s="242"/>
      <c r="D229" s="242"/>
      <c r="E229" s="242"/>
      <c r="F229" s="242"/>
      <c r="G229" s="520"/>
      <c r="H229" s="242"/>
      <c r="I229" s="46"/>
      <c r="J229" s="46"/>
    </row>
    <row r="230" spans="1:10" ht="12.75" customHeight="1">
      <c r="A230" s="242"/>
      <c r="B230" s="242"/>
      <c r="C230" s="242"/>
      <c r="D230" s="242"/>
      <c r="E230" s="242"/>
      <c r="F230" s="242"/>
      <c r="G230" s="520"/>
      <c r="H230" s="242"/>
      <c r="I230" s="46"/>
      <c r="J230" s="46"/>
    </row>
    <row r="231" spans="1:10" ht="12.75" customHeight="1">
      <c r="A231" s="242"/>
      <c r="B231" s="242"/>
      <c r="C231" s="242"/>
      <c r="D231" s="242"/>
      <c r="E231" s="242"/>
      <c r="F231" s="242"/>
      <c r="G231" s="520"/>
      <c r="H231" s="242"/>
      <c r="I231" s="46"/>
      <c r="J231" s="46"/>
    </row>
    <row r="232" spans="1:10" ht="12.75" customHeight="1">
      <c r="A232" s="242"/>
      <c r="B232" s="242"/>
      <c r="C232" s="242"/>
      <c r="D232" s="242"/>
      <c r="E232" s="242"/>
      <c r="F232" s="242"/>
      <c r="G232" s="520"/>
      <c r="H232" s="242"/>
      <c r="I232" s="46"/>
      <c r="J232" s="46"/>
    </row>
    <row r="233" spans="1:10" ht="12.75" customHeight="1">
      <c r="A233" s="242"/>
      <c r="B233" s="242"/>
      <c r="C233" s="242"/>
      <c r="D233" s="242"/>
      <c r="E233" s="242"/>
      <c r="F233" s="242"/>
      <c r="G233" s="520"/>
      <c r="H233" s="242"/>
      <c r="I233" s="46"/>
      <c r="J233" s="46"/>
    </row>
    <row r="234" spans="1:10" ht="12.75" customHeight="1">
      <c r="A234" s="242"/>
      <c r="B234" s="242"/>
      <c r="C234" s="242"/>
      <c r="D234" s="242"/>
      <c r="E234" s="242"/>
      <c r="F234" s="242"/>
      <c r="G234" s="520"/>
      <c r="H234" s="242"/>
      <c r="I234" s="46"/>
      <c r="J234" s="46"/>
    </row>
    <row r="235" spans="1:10" ht="12.75" customHeight="1">
      <c r="A235" s="242"/>
      <c r="B235" s="242"/>
      <c r="C235" s="242"/>
      <c r="D235" s="242"/>
      <c r="E235" s="242"/>
      <c r="F235" s="242"/>
      <c r="G235" s="520"/>
      <c r="H235" s="242"/>
      <c r="I235" s="46"/>
      <c r="J235" s="46"/>
    </row>
    <row r="236" spans="1:10" ht="12.75" customHeight="1">
      <c r="A236" s="242"/>
      <c r="B236" s="242"/>
      <c r="C236" s="242"/>
      <c r="D236" s="242"/>
      <c r="E236" s="242"/>
      <c r="F236" s="242"/>
      <c r="G236" s="520"/>
      <c r="H236" s="242"/>
      <c r="I236" s="46"/>
      <c r="J236" s="46"/>
    </row>
    <row r="237" spans="1:10" ht="12.75" customHeight="1">
      <c r="A237" s="242"/>
      <c r="B237" s="242"/>
      <c r="C237" s="242"/>
      <c r="D237" s="242"/>
      <c r="E237" s="242"/>
      <c r="F237" s="242"/>
      <c r="G237" s="520"/>
      <c r="H237" s="242"/>
      <c r="I237" s="46"/>
      <c r="J237" s="46"/>
    </row>
    <row r="238" spans="1:10" ht="12.75" customHeight="1">
      <c r="A238" s="242"/>
      <c r="B238" s="242"/>
      <c r="C238" s="242"/>
      <c r="D238" s="242"/>
      <c r="E238" s="242"/>
      <c r="F238" s="242"/>
      <c r="G238" s="520"/>
      <c r="H238" s="242"/>
      <c r="I238" s="46"/>
      <c r="J238" s="46"/>
    </row>
    <row r="239" spans="1:10" ht="12.75" customHeight="1">
      <c r="A239" s="242"/>
      <c r="B239" s="242"/>
      <c r="C239" s="242"/>
      <c r="D239" s="242"/>
      <c r="E239" s="242"/>
      <c r="F239" s="242"/>
      <c r="G239" s="520"/>
      <c r="H239" s="242"/>
      <c r="I239" s="46"/>
      <c r="J239" s="46"/>
    </row>
    <row r="240" spans="1:10" ht="12.75" customHeight="1">
      <c r="A240" s="242"/>
      <c r="B240" s="242"/>
      <c r="C240" s="242"/>
      <c r="D240" s="242"/>
      <c r="E240" s="242"/>
      <c r="F240" s="242"/>
      <c r="G240" s="520"/>
      <c r="H240" s="242"/>
      <c r="I240" s="46"/>
      <c r="J240" s="46"/>
    </row>
    <row r="241" spans="1:10" ht="12.75" customHeight="1">
      <c r="A241" s="242"/>
      <c r="B241" s="242"/>
      <c r="C241" s="242"/>
      <c r="D241" s="242"/>
      <c r="E241" s="242"/>
      <c r="F241" s="242"/>
      <c r="G241" s="520"/>
      <c r="H241" s="242"/>
      <c r="I241" s="46"/>
      <c r="J241" s="46"/>
    </row>
    <row r="242" spans="1:10" ht="12.75" customHeight="1">
      <c r="A242" s="242"/>
      <c r="B242" s="242"/>
      <c r="C242" s="242"/>
      <c r="D242" s="242"/>
      <c r="E242" s="242"/>
      <c r="F242" s="242"/>
      <c r="G242" s="520"/>
      <c r="H242" s="242"/>
      <c r="I242" s="46"/>
      <c r="J242" s="46"/>
    </row>
    <row r="243" spans="1:10" ht="12.75" customHeight="1">
      <c r="A243" s="242"/>
      <c r="B243" s="242"/>
      <c r="C243" s="242"/>
      <c r="D243" s="242"/>
      <c r="E243" s="242"/>
      <c r="F243" s="242"/>
      <c r="G243" s="520"/>
      <c r="H243" s="242"/>
      <c r="I243" s="46"/>
      <c r="J243" s="46"/>
    </row>
    <row r="244" spans="1:10" ht="12.75" customHeight="1">
      <c r="A244" s="242"/>
      <c r="B244" s="242"/>
      <c r="C244" s="242"/>
      <c r="D244" s="242"/>
      <c r="E244" s="242"/>
      <c r="F244" s="242"/>
      <c r="G244" s="520"/>
      <c r="H244" s="242"/>
      <c r="I244" s="46"/>
      <c r="J244" s="46"/>
    </row>
    <row r="245" spans="1:10" ht="12.75" customHeight="1">
      <c r="A245" s="242"/>
      <c r="B245" s="242"/>
      <c r="C245" s="242"/>
      <c r="D245" s="242"/>
      <c r="E245" s="242"/>
      <c r="F245" s="242"/>
      <c r="G245" s="520"/>
      <c r="H245" s="242"/>
      <c r="I245" s="46"/>
      <c r="J245" s="46"/>
    </row>
    <row r="246" spans="1:10" ht="12.75" customHeight="1">
      <c r="A246" s="242"/>
      <c r="B246" s="242"/>
      <c r="C246" s="242"/>
      <c r="D246" s="242"/>
      <c r="E246" s="242"/>
      <c r="F246" s="242"/>
      <c r="G246" s="520"/>
      <c r="H246" s="242"/>
      <c r="I246" s="46"/>
      <c r="J246" s="46"/>
    </row>
    <row r="247" spans="1:10" ht="12.75" customHeight="1">
      <c r="A247" s="242"/>
      <c r="B247" s="242"/>
      <c r="C247" s="242"/>
      <c r="D247" s="242"/>
      <c r="E247" s="242"/>
      <c r="F247" s="242"/>
      <c r="G247" s="520"/>
      <c r="H247" s="242"/>
      <c r="I247" s="46"/>
      <c r="J247" s="46"/>
    </row>
    <row r="248" spans="1:10" ht="12.75" customHeight="1">
      <c r="A248" s="242"/>
      <c r="B248" s="242"/>
      <c r="C248" s="242"/>
      <c r="D248" s="242"/>
      <c r="E248" s="242"/>
      <c r="F248" s="242"/>
      <c r="G248" s="520"/>
      <c r="H248" s="242"/>
      <c r="I248" s="46"/>
      <c r="J248" s="46"/>
    </row>
    <row r="249" spans="1:10" ht="12.75" customHeight="1">
      <c r="A249" s="242"/>
      <c r="B249" s="242"/>
      <c r="C249" s="242"/>
      <c r="D249" s="242"/>
      <c r="E249" s="242"/>
      <c r="F249" s="242"/>
      <c r="G249" s="520"/>
      <c r="H249" s="242"/>
      <c r="I249" s="46"/>
      <c r="J249" s="46"/>
    </row>
    <row r="250" spans="1:10" ht="12.75" customHeight="1">
      <c r="A250" s="242"/>
      <c r="B250" s="242"/>
      <c r="C250" s="242"/>
      <c r="D250" s="242"/>
      <c r="E250" s="242"/>
      <c r="F250" s="242"/>
      <c r="G250" s="520"/>
      <c r="H250" s="242"/>
      <c r="I250" s="46"/>
      <c r="J250" s="46"/>
    </row>
    <row r="251" spans="1:10" ht="12.75" customHeight="1">
      <c r="A251" s="242"/>
      <c r="B251" s="242"/>
      <c r="C251" s="242"/>
      <c r="D251" s="242"/>
      <c r="E251" s="242"/>
      <c r="F251" s="242"/>
      <c r="G251" s="520"/>
      <c r="H251" s="242"/>
      <c r="I251" s="46"/>
      <c r="J251" s="46"/>
    </row>
    <row r="252" spans="1:10" ht="12.75" customHeight="1">
      <c r="A252" s="242"/>
      <c r="B252" s="242"/>
      <c r="C252" s="242"/>
      <c r="D252" s="242"/>
      <c r="E252" s="242"/>
      <c r="F252" s="242"/>
      <c r="G252" s="520"/>
      <c r="H252" s="242"/>
      <c r="I252" s="46"/>
      <c r="J252" s="46"/>
    </row>
    <row r="253" spans="1:10" ht="12.75" customHeight="1">
      <c r="A253" s="242"/>
      <c r="B253" s="242"/>
      <c r="C253" s="242"/>
      <c r="D253" s="242"/>
      <c r="E253" s="242"/>
      <c r="F253" s="242"/>
      <c r="G253" s="520"/>
      <c r="H253" s="242"/>
      <c r="I253" s="46"/>
      <c r="J253" s="46"/>
    </row>
    <row r="254" spans="1:10" ht="12.75" customHeight="1">
      <c r="A254" s="242"/>
      <c r="B254" s="242"/>
      <c r="C254" s="242"/>
      <c r="D254" s="242"/>
      <c r="E254" s="242"/>
      <c r="F254" s="242"/>
      <c r="G254" s="520"/>
      <c r="H254" s="242"/>
      <c r="I254" s="46"/>
      <c r="J254" s="46"/>
    </row>
    <row r="255" spans="1:10" ht="12.75" customHeight="1">
      <c r="A255" s="242"/>
      <c r="B255" s="242"/>
      <c r="C255" s="242"/>
      <c r="D255" s="242"/>
      <c r="E255" s="242"/>
      <c r="F255" s="242"/>
      <c r="G255" s="520"/>
      <c r="H255" s="242"/>
      <c r="I255" s="46"/>
      <c r="J255" s="46"/>
    </row>
    <row r="256" spans="1:10" ht="12.75" customHeight="1">
      <c r="A256" s="242"/>
      <c r="B256" s="242"/>
      <c r="C256" s="242"/>
      <c r="D256" s="242"/>
      <c r="E256" s="242"/>
      <c r="F256" s="242"/>
      <c r="G256" s="520"/>
      <c r="H256" s="242"/>
      <c r="I256" s="46"/>
      <c r="J256" s="46"/>
    </row>
    <row r="257" spans="1:10" ht="12.75" customHeight="1">
      <c r="A257" s="242"/>
      <c r="B257" s="242"/>
      <c r="C257" s="242"/>
      <c r="D257" s="242"/>
      <c r="E257" s="242"/>
      <c r="F257" s="242"/>
      <c r="G257" s="520"/>
      <c r="H257" s="242"/>
      <c r="I257" s="46"/>
      <c r="J257" s="46"/>
    </row>
    <row r="258" spans="1:10" ht="12.75" customHeight="1">
      <c r="A258" s="242"/>
      <c r="B258" s="242"/>
      <c r="C258" s="242"/>
      <c r="D258" s="242"/>
      <c r="E258" s="242"/>
      <c r="F258" s="242"/>
      <c r="G258" s="520"/>
      <c r="H258" s="242"/>
      <c r="I258" s="46"/>
      <c r="J258" s="46"/>
    </row>
    <row r="259" spans="1:10" ht="12.75" customHeight="1">
      <c r="A259" s="242"/>
      <c r="B259" s="242"/>
      <c r="C259" s="242"/>
      <c r="D259" s="242"/>
      <c r="E259" s="242"/>
      <c r="F259" s="242"/>
      <c r="G259" s="520"/>
      <c r="H259" s="242"/>
      <c r="I259" s="46"/>
      <c r="J259" s="46"/>
    </row>
    <row r="260" spans="1:10" ht="12.75" customHeight="1">
      <c r="A260" s="242"/>
      <c r="B260" s="242"/>
      <c r="C260" s="242"/>
      <c r="D260" s="242"/>
      <c r="E260" s="242"/>
      <c r="F260" s="242"/>
      <c r="G260" s="520"/>
      <c r="H260" s="242"/>
      <c r="I260" s="46"/>
      <c r="J260" s="46"/>
    </row>
    <row r="261" spans="1:10" ht="12.75" customHeight="1">
      <c r="A261" s="242"/>
      <c r="B261" s="242"/>
      <c r="C261" s="242"/>
      <c r="D261" s="242"/>
      <c r="E261" s="242"/>
      <c r="F261" s="242"/>
      <c r="G261" s="520"/>
      <c r="H261" s="242"/>
      <c r="I261" s="46"/>
      <c r="J261" s="46"/>
    </row>
    <row r="262" spans="1:10" ht="12.75" customHeight="1">
      <c r="A262" s="242"/>
      <c r="B262" s="242"/>
      <c r="C262" s="242"/>
      <c r="D262" s="242"/>
      <c r="E262" s="242"/>
      <c r="F262" s="242"/>
      <c r="G262" s="520"/>
      <c r="H262" s="242"/>
      <c r="I262" s="46"/>
      <c r="J262" s="46"/>
    </row>
    <row r="263" spans="1:10" ht="12.75" customHeight="1">
      <c r="A263" s="242"/>
      <c r="B263" s="242"/>
      <c r="C263" s="242"/>
      <c r="D263" s="242"/>
      <c r="E263" s="242"/>
      <c r="F263" s="242"/>
      <c r="G263" s="520"/>
      <c r="H263" s="242"/>
      <c r="I263" s="46"/>
      <c r="J263" s="46"/>
    </row>
    <row r="264" spans="1:10" ht="12.75" customHeight="1">
      <c r="A264" s="242"/>
      <c r="B264" s="242"/>
      <c r="C264" s="242"/>
      <c r="D264" s="242"/>
      <c r="E264" s="242"/>
      <c r="F264" s="242"/>
      <c r="G264" s="520"/>
      <c r="H264" s="242"/>
      <c r="I264" s="46"/>
      <c r="J264" s="46"/>
    </row>
    <row r="265" spans="1:10" ht="12.75" customHeight="1">
      <c r="A265" s="242"/>
      <c r="B265" s="242"/>
      <c r="C265" s="242"/>
      <c r="D265" s="242"/>
      <c r="E265" s="242"/>
      <c r="F265" s="242"/>
      <c r="G265" s="520"/>
      <c r="H265" s="242"/>
      <c r="I265" s="46"/>
      <c r="J265" s="46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</sheetData>
  <sheetProtection/>
  <printOptions/>
  <pageMargins left="0.59" right="0.14" top="0.38" bottom="0.57" header="0.18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AniaB</cp:lastModifiedBy>
  <cp:lastPrinted>2017-08-09T06:02:54Z</cp:lastPrinted>
  <dcterms:created xsi:type="dcterms:W3CDTF">2004-07-14T07:59:32Z</dcterms:created>
  <dcterms:modified xsi:type="dcterms:W3CDTF">2017-08-16T11:28:47Z</dcterms:modified>
  <cp:category/>
  <cp:version/>
  <cp:contentType/>
  <cp:contentStatus/>
</cp:coreProperties>
</file>