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15" windowWidth="12120" windowHeight="8445" activeTab="2"/>
  </bookViews>
  <sheets>
    <sheet name="Arkusz1" sheetId="1" r:id="rId1"/>
    <sheet name="Arkusz2" sheetId="2" r:id="rId2"/>
    <sheet name="Arkusz4" sheetId="3" r:id="rId3"/>
    <sheet name="Arkusz5" sheetId="4" r:id="rId4"/>
    <sheet name="Arkusz3" sheetId="5" r:id="rId5"/>
  </sheets>
  <definedNames>
    <definedName name="_edn1" localSheetId="0">'Arkusz1'!$A$90</definedName>
    <definedName name="_edn2" localSheetId="0">'Arkusz1'!$A$91</definedName>
    <definedName name="_ednref1" localSheetId="0">'Arkusz1'!$D$4</definedName>
    <definedName name="_ednref2" localSheetId="0">'Arkusz1'!$F$3</definedName>
    <definedName name="_xlnm.Print_Area" localSheetId="4">'Arkusz3'!$A$2:$F$103</definedName>
    <definedName name="_xlnm.Print_Area" localSheetId="2">'Arkusz4'!$A$1:$G$75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Robert Matysiak</author>
  </authors>
  <commentList>
    <comment ref="E13" authorId="0">
      <text>
        <r>
          <rPr>
            <b/>
            <sz val="8"/>
            <rFont val="Tahoma"/>
            <family val="0"/>
          </rPr>
          <t>Robert Matysiak:</t>
        </r>
        <r>
          <rPr>
            <sz val="8"/>
            <rFont val="Tahoma"/>
            <family val="0"/>
          </rPr>
          <t xml:space="preserve">
Przy założeniu, że dofinansowanie wynosić będzie 40% w ramach RPO, ale to jeszcze nie wiadomo, czy z RPO i czy 40%, bo być może 75% i być może z RPO się nie da</t>
        </r>
      </text>
    </comment>
    <comment ref="E11" authorId="0">
      <text>
        <r>
          <rPr>
            <b/>
            <sz val="8"/>
            <rFont val="Tahoma"/>
            <family val="0"/>
          </rPr>
          <t>Robert Matysiak:</t>
        </r>
        <r>
          <rPr>
            <sz val="8"/>
            <rFont val="Tahoma"/>
            <family val="0"/>
          </rPr>
          <t xml:space="preserve">
Przy założeniu, że dofinansowanie wynosić będzie 40% w ramach RPO, ale to jeszcze nie wiadomo, czy z RPO i czy 40%, bo być może 75% i być może z RPO się nie da</t>
        </r>
      </text>
    </comment>
    <comment ref="D12" authorId="0">
      <text>
        <r>
          <rPr>
            <b/>
            <sz val="8"/>
            <rFont val="Tahoma"/>
            <family val="0"/>
          </rPr>
          <t>Robert Matysiak:</t>
        </r>
        <r>
          <rPr>
            <sz val="8"/>
            <rFont val="Tahoma"/>
            <family val="0"/>
          </rPr>
          <t xml:space="preserve">
Koszt szacunkowy. Trzeba zrobić kosztorys i projekty bo to obiekt zabytkowy.</t>
        </r>
      </text>
    </comment>
  </commentList>
</comments>
</file>

<file path=xl/sharedStrings.xml><?xml version="1.0" encoding="utf-8"?>
<sst xmlns="http://schemas.openxmlformats.org/spreadsheetml/2006/main" count="756" uniqueCount="347">
  <si>
    <t xml:space="preserve">Zespół Szkół Ponadgimnazjalnych                                                                                                               im. Wł. Broniewskiego w Świdwinie ul. Kościuszki 28,    78 - 300 Świdwin            </t>
  </si>
  <si>
    <t>Starostwo Powiatowe w Świdwinie, ul. Mieszka I 16,   78-300 Świdwin</t>
  </si>
  <si>
    <t xml:space="preserve">Zespół Szkół Ponadgimnazjalnych                                                                                                               im. Wł. Broniewskiego w Świdwinie ul. Kościuszki 28,   78 - 300 Świdwin            </t>
  </si>
  <si>
    <t>Remont dachu i wykonanie odwodnienia w budynku przy            ul. Kołobrzeskiej 43</t>
  </si>
  <si>
    <t xml:space="preserve">Pojedyncze powierzchniowe  utrwalenie nawierzchni drogi            nr 1072Z Słonowice - Brzeżno </t>
  </si>
  <si>
    <t>Pojedyncze powierzchniowe  utrwalenie nawierzchni drogi            nr 1061Z Sława - Bierzwnica</t>
  </si>
  <si>
    <t>Pojedyncze powierzchniowe  utrwalenie nawierzchni drogi            nr 1052Z Mysłowice - Słowieńsko</t>
  </si>
  <si>
    <t>Pojedyncze powierzchniowe  utrwalenie nawierzchni drogi            nr 1066Z Łęgi - Żołędno</t>
  </si>
  <si>
    <t>Pojedyncze powierzchniowe  utrwalenie nawierzchni drogi            nr 1084Z od drogi 1082Z - Przyrzecze</t>
  </si>
  <si>
    <t>Pojedyncze powierzchniowe  utrwalenie nawierzchni drogi            nr 1052Z Przymiarki - Bystrzno</t>
  </si>
  <si>
    <r>
      <t xml:space="preserve">II etap </t>
    </r>
    <r>
      <rPr>
        <sz val="8"/>
        <rFont val="Tahoma"/>
        <family val="2"/>
      </rPr>
      <t xml:space="preserve">- rozbudowa i remont kapitalny budynku szkoły przy        ul. Kościuszki </t>
    </r>
  </si>
  <si>
    <r>
      <t>III etap -</t>
    </r>
    <r>
      <rPr>
        <sz val="8"/>
        <rFont val="Tahoma"/>
        <family val="2"/>
      </rPr>
      <t xml:space="preserve"> rozbudowa i remont kapitalny budynku przy              ul. Kościuszki</t>
    </r>
  </si>
  <si>
    <t>Przebudowa budynku pod potrzeby dydaktyczno-hotelowe, wraz      z modernizacją kotłowni</t>
  </si>
  <si>
    <t>Przebudowa skrzyżowania ulic Kombatantów Polskich (1082Z)       i Wojska Polskiego (1098Z) w Świdwinie</t>
  </si>
  <si>
    <t>Odbudowa nawierzchni drogowej oraz chodników na drodze         Nr 1088Z ul. Mickiewicza i Powstańców Warszwskich                                       w Połczynie Zdroju</t>
  </si>
  <si>
    <t>Rozbudowa drogi Nr 1089Z  Zajączkowo-Toporzyk długość       2,44 km</t>
  </si>
  <si>
    <t>Remont lokalu użytkowego przy ulicy Mieszka I 17a</t>
  </si>
  <si>
    <t>Pojedyncze powierzchniowe  utrwalenie nawierzchni drogi            nr 1063Z Rąbino - Rzęcino - Ludzicko - dr. woj. 152</t>
  </si>
  <si>
    <t>Pojedyncze powierzchniowe  utrwalenie nawierzchni drogi            nr 1057Z- gr. pow. Sidłowo</t>
  </si>
  <si>
    <t xml:space="preserve">Pracownia RTG w Świdwinie,                                                                                                                       ul. Drawska 32, 78 - 300 Świdwin </t>
  </si>
  <si>
    <r>
      <t xml:space="preserve">5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- budynek Starostwa przy ul. Mieszka I 16 w Świdwinie</t>
    </r>
  </si>
  <si>
    <r>
      <t xml:space="preserve">22            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Rozbudowa drogi Nr 1063Zw na odcinku Rąbino- Rzęcino   długość 1, 59 km   </t>
    </r>
    <r>
      <rPr>
        <b/>
        <sz val="8"/>
        <rFont val="Tahoma"/>
        <family val="2"/>
      </rPr>
      <t xml:space="preserve">                       </t>
    </r>
  </si>
  <si>
    <r>
      <t xml:space="preserve">21  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Odbudowa mostu kamiennego w ciągu drogi Nr 1061Z Rąbino-Sława         </t>
    </r>
  </si>
  <si>
    <r>
      <t xml:space="preserve">20                                                                                                                                          </t>
    </r>
    <r>
      <rPr>
        <sz val="8"/>
        <rFont val="Tahoma"/>
        <family val="2"/>
      </rPr>
      <t>Rozbudowa drogi 1082Z na odcinku Bierzwnica - Gawroniec, długość 11,074</t>
    </r>
    <r>
      <rPr>
        <b/>
        <sz val="8"/>
        <rFont val="Tahoma"/>
        <family val="2"/>
      </rPr>
      <t xml:space="preserve">
</t>
    </r>
  </si>
  <si>
    <r>
      <t xml:space="preserve">19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>Rozbudowa drogi Nr 1059Zw km odcinku Sławoborze-Rąbino -Tychówko długość 8, 013 km</t>
    </r>
    <r>
      <rPr>
        <b/>
        <sz val="8"/>
        <rFont val="Tahoma"/>
        <family val="2"/>
      </rPr>
      <t xml:space="preserve">                                 </t>
    </r>
  </si>
  <si>
    <r>
      <t xml:space="preserve">18 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Rozbudowa drogi Nr 1052Z Mysłowice-Przymiarki-Bystrzno, długość 11,813 km</t>
    </r>
  </si>
  <si>
    <r>
      <t xml:space="preserve">17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>Rozbudowa drogi Nr 0292Z na odcinku Powalice-Sławoborze  długośc 12, 257 km</t>
    </r>
    <r>
      <rPr>
        <b/>
        <sz val="8"/>
        <rFont val="Tahoma"/>
        <family val="2"/>
      </rPr>
      <t xml:space="preserve">                             </t>
    </r>
  </si>
  <si>
    <r>
      <t xml:space="preserve">16                                                                                                                                                </t>
    </r>
    <r>
      <rPr>
        <sz val="8"/>
        <rFont val="Tahoma"/>
        <family val="2"/>
      </rPr>
      <t>Odbudowa nawierzchni drogowej oraz chodników na drodze Nr 1088Z ul. Mickiewicza i Powstańców Warszwskich w Połczynie Zdroju</t>
    </r>
  </si>
  <si>
    <r>
      <t xml:space="preserve">11             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Modernizacja kotłowni na gazową przy                                                                                                        ul. Świerczewskiego w Połczynie Zdroju </t>
    </r>
  </si>
  <si>
    <r>
      <t xml:space="preserve">Zespół Szkół Ponadgimnazjalnych w Połczynie Zdroju, ul. Świerczewskiego,                                                          78 - 320 Połczyn Zdrój       </t>
    </r>
    <r>
      <rPr>
        <b/>
        <sz val="10"/>
        <rFont val="Arial"/>
        <family val="2"/>
      </rPr>
      <t xml:space="preserve">   </t>
    </r>
  </si>
  <si>
    <t xml:space="preserve">Zespół Szkół Ponadgimnazjalnych                                                                                                               im. Wł. Broniewskiego w Świdwinie ul. Kościuszki 28, 78 - 300 Świdwin            </t>
  </si>
  <si>
    <t xml:space="preserve">Przychodnia Lekarska w Świdwinie                                                                                                             ul. Drawska 38, 78 - 300 Świdwin           </t>
  </si>
  <si>
    <t>Starostwo Powiatowe w Świdwinie                                                                                                                 ul. Mieszka I 16, 78 - 300 Świdwin</t>
  </si>
  <si>
    <t>Powiatowy Zarząd Dróg w Świdwinie                                                                                                 ul. Podmiejska 18, 78 - 300 Świdwin</t>
  </si>
  <si>
    <r>
      <t xml:space="preserve">11  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                             Rozbudowa drogi Nr 1061Z na odcinku Rąbino-Sława           </t>
    </r>
  </si>
  <si>
    <r>
      <t xml:space="preserve">12                                                                                                               </t>
    </r>
    <r>
      <rPr>
        <sz val="8"/>
        <rFont val="Tahoma"/>
        <family val="2"/>
      </rPr>
      <t xml:space="preserve">                                                      Remont instalacji c.o. w budynku przy                                          ul. Kołobrzeskiej 43 w Świdwinie</t>
    </r>
  </si>
  <si>
    <r>
      <t>14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                  Wykonanie instalacji kolektorów słonecznych   </t>
    </r>
  </si>
  <si>
    <r>
      <t xml:space="preserve">7 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                       Wykonanie instalacji kolektorów słonecznych - budynek główny szkoły przy ul. Kościuszki 28 w Świdwinie</t>
    </r>
  </si>
  <si>
    <r>
      <t xml:space="preserve">6       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-budynek Starostwa przy ul. Kołobrzeskiej 43 w Świdwinie</t>
    </r>
  </si>
  <si>
    <t>Starostwo Powiatowe w Świdwinie,                                                                                                                            ul. Mieszka I 16, 78 - 300 Świdwin</t>
  </si>
  <si>
    <t xml:space="preserve">Zespół Szkół Ponadgimnazjalnych                                                                                                               im. Wł. Broniewskiego w Świdwinie                                                           ul. Kościuszki 28, 78 - 300 Świdwin </t>
  </si>
  <si>
    <t>Lp.</t>
  </si>
  <si>
    <t>Wykonanie instalacji kolektorów słonecznych</t>
  </si>
  <si>
    <t xml:space="preserve">Wykonanie instalacji kolektorów słonecznych                                                                      </t>
  </si>
  <si>
    <t xml:space="preserve">Wykonanie instalacji kolektorów słonecznych                                                                 </t>
  </si>
  <si>
    <t xml:space="preserve">Wykonanie instalacji kolektorów słonecznych                                             </t>
  </si>
  <si>
    <t>Planowane inwestycje w roku 2010</t>
  </si>
  <si>
    <t>Starostwo Powiatowe w Świdwinie, ul. Mieszka I 16, 78-300 Świdwin</t>
  </si>
  <si>
    <t>Remont kapitalny budynku przy ul. Wojska Polskiego</t>
  </si>
  <si>
    <t xml:space="preserve">Budowa sali gimnastycznej przy ul. Kościuszki 28 </t>
  </si>
  <si>
    <t>Budowa sali gimnastycznej i modernizacja nawierzchni bieżni stadionu</t>
  </si>
  <si>
    <t>Rozbudowa drogi Nr 1080Z na odcinku Koszanowo-Karsibór długość 10,456 km</t>
  </si>
  <si>
    <t xml:space="preserve">Odbudowa mostu kamiennego w ciągu drogi Nr 1059Z Rąbino-Tychówko               </t>
  </si>
  <si>
    <t>Rozbudowa drogi Nr 1095Z oa odcinku Ogartowo-Popielewo-Brusno-Kocury długość 11,434 km</t>
  </si>
  <si>
    <r>
      <rPr>
        <sz val="8"/>
        <rFont val="Tahoma"/>
        <family val="2"/>
      </rPr>
      <t>Rozbudowa drogi Nr 0292Z na odcinku Powalice-Sławoborze  długośc 12,257 km</t>
    </r>
    <r>
      <rPr>
        <b/>
        <sz val="8"/>
        <rFont val="Tahoma"/>
        <family val="2"/>
      </rPr>
      <t xml:space="preserve">                             </t>
    </r>
  </si>
  <si>
    <t>Rozbudowa drogi Nr 1052Z Mysłowice-Przymiarki-Bystrzno, długość 11,813 km</t>
  </si>
  <si>
    <r>
      <rPr>
        <sz val="8"/>
        <rFont val="Tahoma"/>
        <family val="2"/>
      </rPr>
      <t>Rozbudowa drogi Nr 1059Z na odcinku Sławoborze-Rąbino -Tychówko długość 8, 013 km</t>
    </r>
    <r>
      <rPr>
        <b/>
        <sz val="8"/>
        <rFont val="Tahoma"/>
        <family val="2"/>
      </rPr>
      <t xml:space="preserve">                                 </t>
    </r>
  </si>
  <si>
    <r>
      <rPr>
        <sz val="8"/>
        <rFont val="Tahoma"/>
        <family val="2"/>
      </rPr>
      <t>Rozbudowa drogi 1082Z na odcinku Bierzwnica - Gawroniec, długość 11,074</t>
    </r>
    <r>
      <rPr>
        <b/>
        <sz val="8"/>
        <rFont val="Tahoma"/>
        <family val="2"/>
      </rPr>
      <t xml:space="preserve">
</t>
    </r>
  </si>
  <si>
    <t xml:space="preserve">Odbudowa mostu kamiennego w ciągu drogi Nr 1061Z Rąbino-Sława         </t>
  </si>
  <si>
    <r>
      <rPr>
        <sz val="8"/>
        <rFont val="Tahoma"/>
        <family val="2"/>
      </rPr>
      <t xml:space="preserve">Rozbudowa drogi Nr 1063Zw na odcinku Rąbino- Rzęcino   długość 1,59 km   </t>
    </r>
    <r>
      <rPr>
        <b/>
        <sz val="8"/>
        <rFont val="Tahoma"/>
        <family val="2"/>
      </rPr>
      <t xml:space="preserve">                       </t>
    </r>
  </si>
  <si>
    <r>
      <rPr>
        <sz val="8"/>
        <rFont val="Tahoma"/>
        <family val="2"/>
      </rPr>
      <t>Rozbudowa drogi Nr 1058Z na odcinku Rąbino-Rąbinko- Gąsków,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 xml:space="preserve">długość 4,850 km  </t>
    </r>
    <r>
      <rPr>
        <b/>
        <sz val="8"/>
        <rFont val="Tahoma"/>
        <family val="2"/>
      </rPr>
      <t xml:space="preserve">                                </t>
    </r>
  </si>
  <si>
    <r>
      <rPr>
        <sz val="8"/>
        <rFont val="Tahoma"/>
        <family val="2"/>
      </rPr>
      <t>Rozbudowa drogi 1056Z na odcinku Sławoborze-Lepino-Rokosowo długość 5,310 km</t>
    </r>
    <r>
      <rPr>
        <b/>
        <sz val="8"/>
        <rFont val="Tahoma"/>
        <family val="2"/>
      </rPr>
      <t xml:space="preserve">                </t>
    </r>
  </si>
  <si>
    <t>Odbudowa drogi Nr 1097Z od drogi nr 163 - Czarnkowie do drogi nr 1093Z, długość 1,676 km.</t>
  </si>
  <si>
    <t xml:space="preserve">Remont budynku wielofunkcyjnego </t>
  </si>
  <si>
    <t>Rozbudowa budynku Starostwa przy ul. Mieszka I 16</t>
  </si>
  <si>
    <t>Zespół Szkół Ponadgimnazjalnych,                                                    im. Wł. Broniewskiego w Świdwinie,                                    ul. Kościuszki 28,  78 - 300 Świdwin</t>
  </si>
  <si>
    <t>Remont dachu budynku głównego</t>
  </si>
  <si>
    <t>RAZEM 2010r.</t>
  </si>
  <si>
    <t xml:space="preserve">Przebudowa drogi nr 1059Z na odcinku Sławoborze - Kłodzino - Rąbino, dł 16,948 km </t>
  </si>
  <si>
    <t>I etap - Rozbudowa budynku szkoły</t>
  </si>
  <si>
    <t>Termomodernizacja i remont kapitalny budynku głównego</t>
  </si>
  <si>
    <t>Planowane inwestycje w roku 2011-2020</t>
  </si>
  <si>
    <t>RAZEM 2009-2020 r.</t>
  </si>
  <si>
    <t>Instalacja kolektorów słonecznych</t>
  </si>
  <si>
    <t>Budowa  basenu odkrytego</t>
  </si>
  <si>
    <t>RAZEM 2011-2020 r.</t>
  </si>
  <si>
    <t xml:space="preserve">Budowa sali gimnastycznej z zapleczem            </t>
  </si>
  <si>
    <t>Wyrównanie i poprawa szorstkości nawierzchni drogi powiatowej nr 1069Z na odcinku Osowo – Stary Przybysław</t>
  </si>
  <si>
    <t>Uszczelnienie i poprawa szorstkości nawierzchni drogi powiatowej nr 1095Z na odcinku Ogartowo – Kocury</t>
  </si>
  <si>
    <t>Odbudowa drogi nr 1079Z w km 0+000-6+062 od drogi wojeódzkiej 172 do granic Powiatu Świdwińskiego na odcinku Kołacz-Krosino ,długość 6,062 km</t>
  </si>
  <si>
    <t>Planowane inwestycje w roku 2009 (pod warunkiem uzyskania dotacji)</t>
  </si>
  <si>
    <t xml:space="preserve">Zakup lokalu użytkowego przy Mieszka I 17a </t>
  </si>
  <si>
    <t xml:space="preserve">Zespół Szkół Ponadgimnazjalnych                                                                                                              im. Wł. Broniewskiego w Świdwinie                                                                  ul. Kościuszki 28,  78 - 300 Świdwin   </t>
  </si>
  <si>
    <t>Zespół Szkół Ponadgimnazjalnych                                                                                                              im. Wł. Broniewskiego w Świdwinie</t>
  </si>
  <si>
    <t>Powiatowy Zarząd Dróg w Świdwinie                                                                                                                   ul. Podmiejska 18, 78 - 300 Świdwin</t>
  </si>
  <si>
    <t>Zespół  Szkół Rolniczych CKP,                                                                                                                             ul. Szczecińska 88, 78 - 300 Świdwin</t>
  </si>
  <si>
    <t>Dom Pomocy Społecznej w Krzecku                                                                                                              Krzecko 4, 78 - 314 Sławoborze</t>
  </si>
  <si>
    <t>Zespół Opieki Zdrowotnej w Połczynie Zdroju                                                                                                 ul. Gwardii Ludowej 5, 78 - 320 Połczyn Zdrój</t>
  </si>
  <si>
    <t>Zespół Szkół Ponadgimnazjalnych                                                                                                                    im. Wł. Broniewskiego ul. Kościuszki 28                                                                                                                                                   w Świdwinie</t>
  </si>
  <si>
    <t>PowiatowyZarząd Dróg w Świdwinie                                                                                                                      ul. Podmiejska 18</t>
  </si>
  <si>
    <t>Zespół Szkół Ponadgimnazjalnych                                                    im. Wł. Broniewskiego ul. Kościuszki 28 w Świdwinie</t>
  </si>
  <si>
    <r>
      <t xml:space="preserve">25    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      Rozbudowa drogi Nr 1089Z  Zajączkowo-Toporzyk                                                                                                   długość 2, 44 km</t>
    </r>
  </si>
  <si>
    <r>
      <t xml:space="preserve">3 </t>
    </r>
    <r>
      <rPr>
        <sz val="8"/>
        <rFont val="Tahoma"/>
        <family val="2"/>
      </rPr>
      <t xml:space="preserve">                                                                                                                 Termomodernizacja budynku internatu i budynku filii SOSW                                                                                                      w Sławoborzu, ul. Szczecińska 88 w Świdwinie</t>
    </r>
  </si>
  <si>
    <r>
      <t xml:space="preserve">4                                                                                                                   </t>
    </r>
    <r>
      <rPr>
        <sz val="8"/>
        <rFont val="Tahoma"/>
        <family val="2"/>
      </rPr>
      <t>Termomodernizacja budynku szkoły przy ul. Kościuszki 28                                                                                                       w Świdwinie</t>
    </r>
  </si>
  <si>
    <r>
      <t xml:space="preserve">5                                                                                                                         </t>
    </r>
    <r>
      <rPr>
        <sz val="8"/>
        <rFont val="Tahoma"/>
        <family val="2"/>
      </rPr>
      <t>Termomodernizacja budynku przy ul. Piwnej                                                                                                                        w Połczynie Zdroju</t>
    </r>
  </si>
  <si>
    <r>
      <t>1</t>
    </r>
    <r>
      <rPr>
        <sz val="8"/>
        <rFont val="Tahoma"/>
        <family val="2"/>
      </rPr>
      <t xml:space="preserve">                                                                                           Termomodernizacja budynku szkoły, ul. Wojska Polskiego 14                                                                                                                                       w Świdwinie</t>
    </r>
  </si>
  <si>
    <r>
      <t xml:space="preserve">3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- budynek główny szpitala</t>
    </r>
  </si>
  <si>
    <r>
      <t>2</t>
    </r>
    <r>
      <rPr>
        <sz val="8"/>
        <rFont val="Tahoma"/>
        <family val="2"/>
      </rPr>
      <t xml:space="preserve">                                                                                                Termomodernizacjabudynku szkoły, ul. Świerczewskiego                                                                                                                                     w Połczynie Zdroju</t>
    </r>
  </si>
  <si>
    <r>
      <t xml:space="preserve">4   </t>
    </r>
    <r>
      <rPr>
        <sz val="8"/>
        <rFont val="Tahoma"/>
        <family val="2"/>
      </rPr>
      <t xml:space="preserve">                                                                                                             Wykonanie instalacji kolektorów słonecznych - budynek główny DPS</t>
    </r>
  </si>
  <si>
    <r>
      <t xml:space="preserve">5                                                    </t>
    </r>
    <r>
      <rPr>
        <sz val="8"/>
        <rFont val="Tahoma"/>
        <family val="2"/>
      </rPr>
      <t xml:space="preserve">                                                                                Wykonanie instalacji kolektorów słonecznych - budynek Warsztatów Terapii Zajęciowej                                         </t>
    </r>
  </si>
  <si>
    <r>
      <t>6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Wykonanie instalacji kolektorów słonecznych - budynek administracyjny</t>
    </r>
  </si>
  <si>
    <r>
      <t xml:space="preserve">8          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- budynek administracyjny</t>
    </r>
  </si>
  <si>
    <r>
      <t xml:space="preserve"> 9  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- budynek POWS</t>
    </r>
  </si>
  <si>
    <r>
      <t xml:space="preserve">17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>Odbudowa drogi Nr 1079 Z na odcinku Kołacz-Krosino                                                                                                           długość 6, 062 km</t>
    </r>
  </si>
  <si>
    <r>
      <t xml:space="preserve">18                                         </t>
    </r>
    <r>
      <rPr>
        <sz val="8"/>
        <rFont val="Tahoma"/>
        <family val="2"/>
      </rPr>
      <t xml:space="preserve">                                                                                                                   </t>
    </r>
    <r>
      <rPr>
        <b/>
        <sz val="8"/>
        <rFont val="Tahoma"/>
        <family val="2"/>
      </rPr>
      <t xml:space="preserve">II etap </t>
    </r>
    <r>
      <rPr>
        <sz val="8"/>
        <rFont val="Tahoma"/>
        <family val="2"/>
      </rPr>
      <t>- rozbudowa budynku szkoły przy                                                                                               ul. Kościuszki 28 w Świdwinie</t>
    </r>
  </si>
  <si>
    <t>Zespól Szkół im. St. Staszica w Połczynie Zdroju,                                                                                        ul. St. Staszica 6, 78-320 Połczyn Zdrój</t>
  </si>
  <si>
    <r>
      <t xml:space="preserve">10                                                                                                   </t>
    </r>
    <r>
      <rPr>
        <sz val="8"/>
        <rFont val="Tahoma"/>
        <family val="2"/>
      </rPr>
      <t xml:space="preserve">                                                            Wykonanie instlacji kolektorów słonecznych - budynek administracyjny</t>
    </r>
  </si>
  <si>
    <t>Zespół Szkół Ponadgimnazjalnych, im. Wł. Broniewskiego w Świdwinie, ul. Kościuszki 28,                                                78 - 300 Świdwin</t>
  </si>
  <si>
    <r>
      <t xml:space="preserve">13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Remont kapitalny budynku szkoły przy ul. Kościuszki 28                                                                                                  w Świdwinie                                </t>
    </r>
    <r>
      <rPr>
        <b/>
        <sz val="8"/>
        <rFont val="Tahoma"/>
        <family val="2"/>
      </rPr>
      <t xml:space="preserve">                              </t>
    </r>
  </si>
  <si>
    <r>
      <t xml:space="preserve">1 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                  Remont kapitalny budynku głównego i rozbudowa biblioteki                                                                                   przy ul. Kościuszki 28</t>
    </r>
  </si>
  <si>
    <r>
      <t xml:space="preserve">15                        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>Rozbudowa drogi Nr 1095Z oa odcinku Ogartowo-Popielewo-Brusno-Kocury długość 11, 434 km</t>
    </r>
  </si>
  <si>
    <r>
      <t xml:space="preserve">23       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>Rozbudowa drogi Nr 1058Z na odcinku Rąbino-Rąbinko- Gąsków,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 xml:space="preserve">długość 4, 850 km  </t>
    </r>
    <r>
      <rPr>
        <b/>
        <sz val="8"/>
        <rFont val="Tahoma"/>
        <family val="2"/>
      </rPr>
      <t xml:space="preserve">                                </t>
    </r>
  </si>
  <si>
    <r>
      <t xml:space="preserve">24        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>Rozbudowa drogi 1056Z na odcinku Sławoborze-Lepino-Rokosowo długość 5, 310 km</t>
    </r>
    <r>
      <rPr>
        <b/>
        <sz val="8"/>
        <rFont val="Tahoma"/>
        <family val="2"/>
      </rPr>
      <t xml:space="preserve">                </t>
    </r>
  </si>
  <si>
    <r>
      <t>15</t>
    </r>
    <r>
      <rPr>
        <sz val="8"/>
        <rFont val="Tahoma"/>
        <family val="2"/>
      </rPr>
      <t xml:space="preserve">                                                                                                                           Remont instalacji c.o.           </t>
    </r>
  </si>
  <si>
    <t>RAZEM 1-15</t>
  </si>
  <si>
    <t>Pozostałe środki  finansowe</t>
  </si>
  <si>
    <t>Nazwa zadania</t>
  </si>
  <si>
    <t>W tym:</t>
  </si>
  <si>
    <t>Udział własny</t>
  </si>
  <si>
    <t>Pozostałe środki finansowe[ii]</t>
  </si>
  <si>
    <t>Specjalny Ośrodek Szkolno – Wychowawczy w Sławoborzu</t>
  </si>
  <si>
    <t>im. St. Staszica</t>
  </si>
  <si>
    <t>Dom Pomocy Społecznej w Modrzewcu</t>
  </si>
  <si>
    <t>Dotacja z Norweskiego Mechanizmu Finansowego</t>
  </si>
  <si>
    <t>Pozostałe środki finansowe[i]</t>
  </si>
  <si>
    <t>Placówka</t>
  </si>
  <si>
    <t>w Świdwinie</t>
  </si>
  <si>
    <t>Zespół Szkół im. St. Staszica w Połczynie Zdroju</t>
  </si>
  <si>
    <t xml:space="preserve">Zespół Szkół Ponadgimnazjalnych im. Wł. Broniewskiego </t>
  </si>
  <si>
    <t>Zespół Szkół Ponadgimnazjalnych w Połczynie Zdroju</t>
  </si>
  <si>
    <t>w Połczynie Zdroju</t>
  </si>
  <si>
    <t>Termomodernizacja</t>
  </si>
  <si>
    <t>ul. Wojska Polskiego</t>
  </si>
  <si>
    <t>budynku szkoły,</t>
  </si>
  <si>
    <t>ul. Wojska Polskiego14</t>
  </si>
  <si>
    <t>Rozbudowa drogi nr 1061 Z</t>
  </si>
  <si>
    <t>- Długość 6, 062 km, powierzchnia</t>
  </si>
  <si>
    <t>Świdwin – Bierzwnica – Gawroniec</t>
  </si>
  <si>
    <t>- Długość 11, 074 km, powierzchnia</t>
  </si>
  <si>
    <t>56. 729 m²</t>
  </si>
  <si>
    <t>Odbudowa mostu kamiennego,</t>
  </si>
  <si>
    <t>Rąbino – Rzęcino</t>
  </si>
  <si>
    <t>Rozbudowa drogi 1058 Z</t>
  </si>
  <si>
    <t>Rąbino – Rąbinko – Gąsków</t>
  </si>
  <si>
    <t>Rozbudowa drogi 1080 Z</t>
  </si>
  <si>
    <t>Rozbudowa drogi  109 Z</t>
  </si>
  <si>
    <t>Zajączkowo – Toporzyk</t>
  </si>
  <si>
    <t>- Długość 2, 440 km, powierzchnia</t>
  </si>
  <si>
    <t>7. 808 m²</t>
  </si>
  <si>
    <t>65. 299 m²</t>
  </si>
  <si>
    <t>Zespół Szkół</t>
  </si>
  <si>
    <t>Budowa sali</t>
  </si>
  <si>
    <t>gimnastycznej</t>
  </si>
  <si>
    <t>Zespół Szkół Rolniczych CKP w Świdwinie</t>
  </si>
  <si>
    <t>Budowa sali gimnastycznej</t>
  </si>
  <si>
    <t>Państwowa Straż Pożarna w Świdwinie</t>
  </si>
  <si>
    <t xml:space="preserve"> </t>
  </si>
  <si>
    <t>Remont kapitalny budynku głównego</t>
  </si>
  <si>
    <t>Dom Wczasów Dziecięcych w Połczynie Zdroju</t>
  </si>
  <si>
    <t>Wykup i adaptacja budynku GS na salę gimnastyczną</t>
  </si>
  <si>
    <t>Dom Pomocy Społecznej w Krzecku</t>
  </si>
  <si>
    <t>Przygotowanie i wyposażenie pomieszczenia na potrzeby Powiatowego Centrum Powiadamiania Ratunkowego</t>
  </si>
  <si>
    <t>Zespół Opieki Zdrowotnej w Połczynie Zdroju</t>
  </si>
  <si>
    <t>Remont kapitalny budynku szpitala powiatowego</t>
  </si>
  <si>
    <t>Powiatowy Zarząd Dróg w Świdwinie ul. Podmiejska 17</t>
  </si>
  <si>
    <t>Rozbudowa drogi nr 1056 Z Sławoborze – Lepino – Rokosowo</t>
  </si>
  <si>
    <t>Odbudowa drogi 1079 Z</t>
  </si>
  <si>
    <t>Kołacz – Krosino</t>
  </si>
  <si>
    <t>33. 000 m²</t>
  </si>
  <si>
    <t>droga nr 1061 Z Lipie</t>
  </si>
  <si>
    <t>Długość 5, 310 km, powierzchnia 28. 502 m²</t>
  </si>
  <si>
    <t>Rozbudowa drogi 1082 Z</t>
  </si>
  <si>
    <t>Rozbudowa Drogi 1063 Z</t>
  </si>
  <si>
    <t>Długość 1, 590 km, powierzchnia 8.745 m²</t>
  </si>
  <si>
    <t>Długość 4, 80 km, powierzchnia 25. 264 m²</t>
  </si>
  <si>
    <t>Koszanowo – Karsibór</t>
  </si>
  <si>
    <t>Długość 10, 456 km powierzchnia 51. 604 m²</t>
  </si>
  <si>
    <t>Długość 8, 037 km, powierzchnia 27. 079 m²</t>
  </si>
  <si>
    <t>Rąbino-Biała Góra-Tychówko</t>
  </si>
  <si>
    <t>Rozbudowa drogi 1052 Z</t>
  </si>
  <si>
    <t>Rozbudowa drogi 1089 Z</t>
  </si>
  <si>
    <t>Rozbudowa drogi 0292 Z</t>
  </si>
  <si>
    <t>Sławoborze – Powalice</t>
  </si>
  <si>
    <t>- Długość 12, 257 km, powierzchnia</t>
  </si>
  <si>
    <t>Mysłowice-Słowieńsko-Przymiarki</t>
  </si>
  <si>
    <t>Remont kapitalny budynku przy</t>
  </si>
  <si>
    <t>Rozbudowa centrum rehabilitacyjno – terapeutycznego</t>
  </si>
  <si>
    <t>Modernizacja parku</t>
  </si>
  <si>
    <t>RAZEM 2-23</t>
  </si>
  <si>
    <t>Nazwa jednostki organizacyjnej</t>
  </si>
  <si>
    <t>Wartość inwestycji ogółem w zł</t>
  </si>
  <si>
    <t xml:space="preserve">RAZEM </t>
  </si>
  <si>
    <t>Fundusze Pomocowe</t>
  </si>
  <si>
    <t>RAZEM 1-23</t>
  </si>
  <si>
    <t>Planowane inwestycje w roku 2008</t>
  </si>
  <si>
    <t>Planowane inwestycje w roku 2007</t>
  </si>
  <si>
    <t>Opiekuńczo –     Wychowawcza, Socjalizacyjna „Dzieciowisko” w Świdwinie</t>
  </si>
  <si>
    <t>ul. Piwna</t>
  </si>
  <si>
    <t>Zespół Szkół im. St. Staszica w Połczynie Zdroju,                                                                     ul. St. Staszica 6, 78 - 320 Połczyn Zdrój</t>
  </si>
  <si>
    <t>Zespół Szkół Rolniczych CKP w Świdwinie                                                    ul. Szczecińska 88, 78 - 300 Świdwin</t>
  </si>
  <si>
    <t>Termomodernizacja budynku szkoły przy ul. Piwnej</t>
  </si>
  <si>
    <t>Termomodernizacja budynku wrasztatowo - socjalnego</t>
  </si>
  <si>
    <t>Termomodernizacja budynku „Dzieciowiska”,                           ul. Woj.Pols.27                       w Świdwinie</t>
  </si>
  <si>
    <t>Zespół Szkół Rolniczych CKP im. S. Żeromskiego w Świdwinie</t>
  </si>
  <si>
    <r>
      <t xml:space="preserve">  </t>
    </r>
    <r>
      <rPr>
        <b/>
        <sz val="8"/>
        <rFont val="Tahoma"/>
        <family val="2"/>
      </rPr>
      <t xml:space="preserve">   3   </t>
    </r>
    <r>
      <rPr>
        <sz val="8"/>
        <rFont val="Tahoma"/>
        <family val="2"/>
      </rPr>
      <t xml:space="preserve">                   Termomodernizacja budynku internatu i budynku filii SOSW w Sławobrzu, ul. Szczecińska 88 w Świdwinie</t>
    </r>
  </si>
  <si>
    <t>Zespół Szkół Ponadgimnazjalnych im. Wł. Broniewskiego               ul. Kościuszki 28                    w Świdwinie</t>
  </si>
  <si>
    <t>Zespół Szkół Ponadgimnazjalnych w Połczynie Zdroju              ul. Świerczewskiego</t>
  </si>
  <si>
    <t>Zespół Opieki Zdrowotnejw Połczynie Zdroju ul. Gwardii Ludowej 5</t>
  </si>
  <si>
    <t>RAZEM 1-8</t>
  </si>
  <si>
    <t>Zespół Szkół Ponadgimnazjalnych im. Wł. Broniewskiegoul. Kościuszki 28                     w Świdwinie</t>
  </si>
  <si>
    <r>
      <t xml:space="preserve">10                    </t>
    </r>
    <r>
      <rPr>
        <sz val="8"/>
        <rFont val="Tahoma"/>
        <family val="2"/>
      </rPr>
      <t xml:space="preserve">           </t>
    </r>
    <r>
      <rPr>
        <b/>
        <sz val="8"/>
        <rFont val="Tahoma"/>
        <family val="2"/>
      </rPr>
      <t xml:space="preserve">   </t>
    </r>
    <r>
      <rPr>
        <sz val="8"/>
        <rFont val="Tahoma"/>
        <family val="2"/>
      </rPr>
      <t xml:space="preserve">Remont kapitalny budynku głównego przy ul. Kościuszki </t>
    </r>
  </si>
  <si>
    <t>Odbudowa drogi</t>
  </si>
  <si>
    <t>nr 1097 Z na odcinku – od drogi nr 163 Czarnkowie do drogi  nr 1093 Z</t>
  </si>
  <si>
    <t>Rąbino – Sława</t>
  </si>
  <si>
    <t>droga nr 1059 Z Biała Góra</t>
  </si>
  <si>
    <t>Odbudowa nawierzchni drogowej oraz chodników na drodze nr 1088 Z –</t>
  </si>
  <si>
    <t>Rozbudowa drogi 1059 Z</t>
  </si>
  <si>
    <t>Rozbudowa drogi  nr 1095 Z</t>
  </si>
  <si>
    <r>
      <t>11</t>
    </r>
    <r>
      <rPr>
        <sz val="8"/>
        <rFont val="Tahoma"/>
        <family val="2"/>
      </rPr>
      <t xml:space="preserve">                                      Budowa Sali gimnastycznej przy ul. Kościuszki w Świdwinie</t>
    </r>
  </si>
  <si>
    <t>Długość 9, 931 km, powierzchnia 50.750 km</t>
  </si>
  <si>
    <t>ul. Mickiewicza i Powstańców Warszawskich w Połcz. Zdr.</t>
  </si>
  <si>
    <t>Długość 1, 395 km</t>
  </si>
  <si>
    <t>Sławoborze-Kłodzino-Rąbino</t>
  </si>
  <si>
    <t>Długość 16, 948 km,                                                 powierzchnia 78. 515 m²</t>
  </si>
  <si>
    <t>Ogartowo-Popielewo-Brusno - Kocury Długość 11, 434 km, powierzchnia 56. 792 m²</t>
  </si>
  <si>
    <r>
      <t xml:space="preserve">19 </t>
    </r>
    <r>
      <rPr>
        <sz val="8"/>
        <color indexed="10"/>
        <rFont val="Tahoma"/>
        <family val="2"/>
      </rPr>
      <t xml:space="preserve">                               Rozbudowa drogi nr 0292 Z Rymań-Sławoborze</t>
    </r>
  </si>
  <si>
    <r>
      <t xml:space="preserve">2                           </t>
    </r>
    <r>
      <rPr>
        <sz val="8"/>
        <rFont val="Tahoma"/>
        <family val="2"/>
      </rPr>
      <t>Termomodernizacja budynku szkoły, ul. St. Staszica 6 w Połczynie Zdroju</t>
    </r>
  </si>
  <si>
    <t>Zespół Opieki Zdrowotnej w Połczynie Zdroju                   ul. Gwardii Ludowej 5              78 - 320 Połczyn Zdrój</t>
  </si>
  <si>
    <r>
      <t>1</t>
    </r>
    <r>
      <rPr>
        <sz val="8"/>
        <rFont val="Tahoma"/>
        <family val="2"/>
      </rPr>
      <t xml:space="preserve">                                                                                           Termomodernizacja budynku szkoły, ul. Wojska Polskiego 14                                                                                                                                       </t>
    </r>
  </si>
  <si>
    <r>
      <t xml:space="preserve">4   </t>
    </r>
    <r>
      <rPr>
        <sz val="8"/>
        <rFont val="Tahoma"/>
        <family val="2"/>
      </rPr>
      <t xml:space="preserve">                                                                                                             Wykonanie instalacji kolektorów słonecznych                                                                      (budynek główny DPS, budynek Warsztatów Terapii Zajęciowej, budynek administracyjny)</t>
    </r>
  </si>
  <si>
    <r>
      <t xml:space="preserve">10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                                            (budynek główny szkoły, budynek internatu)</t>
    </r>
  </si>
  <si>
    <r>
      <t xml:space="preserve">12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                                                                              (budynek szkoły duży, budynek szkoły mały, budynek internatu, budynek administracyjny)</t>
    </r>
  </si>
  <si>
    <r>
      <t xml:space="preserve">7  </t>
    </r>
    <r>
      <rPr>
        <sz val="8"/>
        <rFont val="Tahoma"/>
        <family val="2"/>
      </rPr>
      <t xml:space="preserve">                                                                                                                    Wykonanie instalacji kolektorów słonecznych                                                                 (budynek główny DPS, budynek administracyjny)</t>
    </r>
  </si>
  <si>
    <t xml:space="preserve">Placówka Opiekuńczo-Wychowawcza, Socjalizacyjna "Dzieciowisko", ul. Woj.Polskiego 27,78-300 Świdwin                                                                             </t>
  </si>
  <si>
    <t>Zespół Szkół im. St. Staszica w Połczynie Zdroju,                                         ul. St. Staszica 6, 78 - 320 Połczyn Zdrój</t>
  </si>
  <si>
    <t>Zespół Opieki Zdrowotnej w Połczynie-Zdroju                                                                                                 ul. Gwardii Ludowej 5, 78 - 320 Połczyn-Zdrój</t>
  </si>
  <si>
    <t>Zespół Szkół Rolniczych CKP im. S. Żeromskiego                                                             w Świdwinie</t>
  </si>
  <si>
    <r>
      <t xml:space="preserve">12                      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Rozbudowa drogi Nr 1059Z na odcinku Sławoborze-Kłodzino-Rąbino, długość 16, 948 km                                                                                     </t>
    </r>
    <r>
      <rPr>
        <b/>
        <sz val="8"/>
        <rFont val="Tahoma"/>
        <family val="2"/>
      </rPr>
      <t xml:space="preserve">w tym:                                                                                                                                                                     2010 rok - I etap KRZECKO - KŁODZINO,                                                                                                       długość 4,642 km                                                                                                                                               wartość inwestycji: 2 130 000                                                                                                             dofinansowanie: 1 597 500                                              udział środków własnych: 532 500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</si>
  <si>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Placówka Opiekuńczo-Wychowawcza, Socjalizacyjna "Dzieciowisko", ul. Woj.Polskiego 27,78 - 300 Świdwin                                                                             </t>
  </si>
  <si>
    <t>Dom Pomocy Społecznej w Modrzewcu                                                                                        Modrzewiec 8, 78 - 331 Rąbino</t>
  </si>
  <si>
    <r>
      <t xml:space="preserve">Zespół Szkół Ponadgimnazjalnych w Połczynie Zdroju, ul. Świerczewskiego, 78 - 320 Połczyn Zdrój       </t>
    </r>
    <r>
      <rPr>
        <b/>
        <sz val="10"/>
        <rFont val="Arial"/>
        <family val="2"/>
      </rPr>
      <t xml:space="preserve">   </t>
    </r>
  </si>
  <si>
    <t xml:space="preserve"> Dom Pomocy Społecznej w Modrzewcu,                        Modrzwiec 8                               78 - 331 Rąbino</t>
  </si>
  <si>
    <t xml:space="preserve">    Budynek szkoły</t>
  </si>
  <si>
    <t xml:space="preserve">budynek szkoły          </t>
  </si>
  <si>
    <t xml:space="preserve">budynke szkoły          </t>
  </si>
  <si>
    <t xml:space="preserve">budynek główny DPS          </t>
  </si>
  <si>
    <t xml:space="preserve">Budynek WTZ          </t>
  </si>
  <si>
    <t xml:space="preserve">Budynek administracyjny – Dom Pomocy Społecznej           </t>
  </si>
  <si>
    <t xml:space="preserve">Budeynek główny DPS          </t>
  </si>
  <si>
    <t xml:space="preserve">  Budeynek administracyjny        </t>
  </si>
  <si>
    <t xml:space="preserve">DPS – Dom Pomocy Społecznej w Krzecku,              Krzecko 6                              78 -314 Sławoborze
</t>
  </si>
  <si>
    <t xml:space="preserve">Budynek Przychodni          </t>
  </si>
  <si>
    <t xml:space="preserve">Budynek RTG          </t>
  </si>
  <si>
    <t xml:space="preserve">Budynek          </t>
  </si>
  <si>
    <t xml:space="preserve">                                          Starostwo Powiatowe w Świdwinie, ul. Mieszka I 16                      78 - 300 Świdwin
</t>
  </si>
  <si>
    <t xml:space="preserve">Budynek Starostwa Powiatowego w Świdwinie, ul. Kołobrzeska 43          </t>
  </si>
  <si>
    <t xml:space="preserve">Budeynek Starostwa Powiatowego przy ul. Mieszka I 16 w Świdwinie          </t>
  </si>
  <si>
    <t xml:space="preserve"> Budynek główny szkoły,             ul. Szczecińska 88                            78 - 300 Świdwin        </t>
  </si>
  <si>
    <t xml:space="preserve"> Budynek internatu,                    ul. Szczecińska 88                                  78 - 300 Świdwin          </t>
  </si>
  <si>
    <t xml:space="preserve"> Zespół Szkół im. Staszica             w Połczynie Zdroju,                  ul. St. Staszica 6                            78 - 320 Połczyn Zdrój</t>
  </si>
  <si>
    <t xml:space="preserve">  Zespół Szkół Ponadgimnazjalnych                    w Połczynie Zdroju,                     ul. Świerczewskiego                          78 - 320 Połczyn Zdrój</t>
  </si>
  <si>
    <t xml:space="preserve"> Zespół Szkół  Ponadgimnazjalnych                    w Połczynie Zdroju,                            ul. Piwna 6/8                        78 - 320 Połczyn Zdrój</t>
  </si>
  <si>
    <t xml:space="preserve"> Przychodnia Lekarska w Świdwinie, ul. Drawska 38                     78- 300 Świdwin
</t>
  </si>
  <si>
    <t xml:space="preserve"> Pracownia RTG w Świdwinie, ul. Drawska 32                    78- 300 Świdwin
</t>
  </si>
  <si>
    <t>Placówka Opiekuńczo-Wychowawcza, Socjalizacyjna „Dzieciowisko w Świdwinie, ul. Wojska Polskiego 27                        78- 300 Świdwin</t>
  </si>
  <si>
    <t xml:space="preserve">Zespół Szkół Rolniczych CKP im. Wł. Żeromskiego w Świdwinie,                                    ul. Szczecińska 88                              78 - 300 Świdwin 
</t>
  </si>
  <si>
    <t xml:space="preserve"> Zespół Szkół Ponadgimnazjalnych im. Wł. Broniewskiego w Świdwinie</t>
  </si>
  <si>
    <t xml:space="preserve">          Budynek szkoły,                  ul. Kościuszki 28 w Świdwinie</t>
  </si>
  <si>
    <t xml:space="preserve"> Budynek hali gimnastycznej, ul. Kościuszki 28           </t>
  </si>
  <si>
    <t xml:space="preserve">Budynek szkoły, ul. Wojska Polskiego 14 –           </t>
  </si>
  <si>
    <t xml:space="preserve">Budynek administracyjny          </t>
  </si>
  <si>
    <t xml:space="preserve"> Powiatowy Zarząd Dróg w Świdwinie                                      ul. Podmiejska 18                                  78 - 300 Świdwin</t>
  </si>
  <si>
    <t xml:space="preserve"> Specjalny Ośrodek Szkolno-Wychowawczy w Sławoborzu, ul. Lepińska 3                               78 - 314 Sławoborze
</t>
  </si>
  <si>
    <t xml:space="preserve">Budynek szkoły - duży          </t>
  </si>
  <si>
    <t xml:space="preserve">Budynek szkoły - mały, 
   </t>
  </si>
  <si>
    <t>Budynek internatu</t>
  </si>
  <si>
    <t>Budynek administracyjny szkoły</t>
  </si>
  <si>
    <t xml:space="preserve">                                           Budynek główny szpitala                  ul. Gwardii Ludowej 5              78 - 320 Połczyn Zdrój           </t>
  </si>
  <si>
    <t>Dotacja z Norweskiego Mechanizmu Finansowego                 II EDYCJA</t>
  </si>
  <si>
    <t>Dotacja z Norweskiego Mechanizmu Finansowego                  I EDYCJA</t>
  </si>
  <si>
    <t>RAZEM 3-23</t>
  </si>
  <si>
    <t>RAZEM 1-2</t>
  </si>
  <si>
    <r>
      <t>2</t>
    </r>
    <r>
      <rPr>
        <sz val="8"/>
        <rFont val="Tahoma"/>
        <family val="2"/>
      </rPr>
      <t xml:space="preserve">                         Termomodernizacja             budynku szkoły,                   ul. Świerczewskiego                 w Połczynie Zdroju</t>
    </r>
  </si>
  <si>
    <t xml:space="preserve">Zespół Szkół Ponadgimnazjalnych                     im. Wł. Broniewskiego         w Świdwinie                          </t>
  </si>
  <si>
    <t xml:space="preserve">  </t>
  </si>
  <si>
    <r>
      <t xml:space="preserve">9                                                   I etap - </t>
    </r>
    <r>
      <rPr>
        <sz val="8"/>
        <rFont val="Tahoma"/>
        <family val="2"/>
      </rPr>
      <t>rozbudowa budynku głównego szkoły przy ul. Kościuszki w Świdwinie</t>
    </r>
  </si>
  <si>
    <r>
      <t xml:space="preserve">4                      </t>
    </r>
    <r>
      <rPr>
        <sz val="8"/>
        <rFont val="Tahoma"/>
        <family val="2"/>
      </rPr>
      <t>Termomodernizacja budynku szkoły przy ul. Kościuszki 28                              w Świdwinie</t>
    </r>
  </si>
  <si>
    <t>PowiatowyZarząd Dróg w Świdwinie ul. Podmiejska 17</t>
  </si>
  <si>
    <r>
      <t>7</t>
    </r>
    <r>
      <rPr>
        <sz val="8"/>
        <rFont val="Tahoma"/>
        <family val="2"/>
      </rPr>
      <t xml:space="preserve">                  Termomodernizacja budynku szpitala powiatowego w Połczynie Zdroju</t>
    </r>
  </si>
  <si>
    <t>RAZEM 1-7</t>
  </si>
  <si>
    <r>
      <t xml:space="preserve"> 18  </t>
    </r>
    <r>
      <rPr>
        <sz val="8"/>
        <color indexed="10"/>
        <rFont val="Tahoma"/>
        <family val="2"/>
      </rPr>
      <t xml:space="preserve">  </t>
    </r>
    <r>
      <rPr>
        <sz val="8"/>
        <rFont val="Tahoma"/>
        <family val="2"/>
      </rPr>
      <t xml:space="preserve">                               </t>
    </r>
    <r>
      <rPr>
        <sz val="8"/>
        <color indexed="10"/>
        <rFont val="Tahoma"/>
        <family val="2"/>
      </rPr>
      <t>Pojedyncze powierzchniowe utrwalenie nawierzchni drogi nr 1088 Z Bierzwnica – Zajączkówko</t>
    </r>
  </si>
  <si>
    <t>Planowane inwestycje w roku 2009</t>
  </si>
  <si>
    <t>Planowane inwestycje w roku 2010 - 2013</t>
  </si>
  <si>
    <t>Pozostałe środki finansowe</t>
  </si>
  <si>
    <t>Placówka Opiekuńczo – Wychowawcza, Socjalizacyjna „Dzieciowisko” w Świdwinie</t>
  </si>
  <si>
    <t>Zespół Szkół Ponadgimnazjalnych w Połczynie Zdroju ul. Piwna 6/8</t>
  </si>
  <si>
    <t>RAZEM 2009r. ( 1-2)</t>
  </si>
  <si>
    <t>RAZEM 2009r. (3-10)</t>
  </si>
  <si>
    <t>OGÓŁEM 2009 r. (1-10)</t>
  </si>
  <si>
    <t xml:space="preserve">Zespół Szkół Ponadgimnazjalnych im. Wł. Broniewskiego, ul. Kościuszki 28 w Świdwinie </t>
  </si>
  <si>
    <t>Dom Pomocy Społecznej w Modrzewcu Modrzewiec 8, 78 - 331 Rąbino</t>
  </si>
  <si>
    <t>RAZEM 1- 18</t>
  </si>
  <si>
    <t>w tym:</t>
  </si>
  <si>
    <t>Zespół Szkół Ponadgimnazjalnych w Połczynie Zdroju ul.Świerczewskiego</t>
  </si>
  <si>
    <t>RAZEM 1-25</t>
  </si>
  <si>
    <r>
      <t xml:space="preserve">7  </t>
    </r>
    <r>
      <rPr>
        <sz val="8"/>
        <rFont val="Tahoma"/>
        <family val="2"/>
      </rPr>
      <t xml:space="preserve">                                                                                                                    Wykonanie instalacji kolektorów słonecznych  - budynek główny DPS</t>
    </r>
  </si>
  <si>
    <r>
      <t xml:space="preserve">12                      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Rozbudowa drogi Nr 1059Z na odcinku Sławoborze-Kłodzino-Rąbino, długość 16, 948 km                                                                                     </t>
    </r>
    <r>
      <rPr>
        <b/>
        <sz val="8"/>
        <rFont val="Tahoma"/>
        <family val="2"/>
      </rPr>
      <t xml:space="preserve">w tym:                                                                                                                                                                     2010 rok - I etap KRZECKO - KŁODZINO,                                                                                                       długość 4,642 km,                                                                                                                                               wartość inwestycji: 2 130 000                                                                                                             dofinansowanie: 1 597 500                                              udział środków własnych: 532 500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</si>
  <si>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10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 - budynek główny szkoły</t>
    </r>
  </si>
  <si>
    <r>
      <t xml:space="preserve">11 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 - budynek internatu</t>
    </r>
  </si>
  <si>
    <r>
      <t xml:space="preserve">12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 - budynek szkoły duży</t>
    </r>
  </si>
  <si>
    <r>
      <t xml:space="preserve">13                                                                                                             </t>
    </r>
    <r>
      <rPr>
        <sz val="8"/>
        <rFont val="Tahoma"/>
        <family val="2"/>
      </rPr>
      <t xml:space="preserve"> Wykonanie instalacji kolektorów słonecznych  - budynek szkoły mały</t>
    </r>
  </si>
  <si>
    <r>
      <t xml:space="preserve">14   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 - budynek internatu</t>
    </r>
  </si>
  <si>
    <r>
      <t xml:space="preserve">15             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 - budynek administracyjny</t>
    </r>
  </si>
  <si>
    <r>
      <t xml:space="preserve">16    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Odbudowa drogi Nr 1097Z od drogi Nr 163-Czarnkowie do drogi Nr 1093Z, długość 1, 676 km                                     </t>
    </r>
  </si>
  <si>
    <r>
      <t xml:space="preserve">19    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Wymiana okien </t>
    </r>
  </si>
  <si>
    <r>
      <t xml:space="preserve">1                                                                                                  </t>
    </r>
    <r>
      <rPr>
        <sz val="8"/>
        <rFont val="Tahoma"/>
        <family val="2"/>
      </rPr>
      <t xml:space="preserve"> Termomodernizacja budynku „Dzieciowiska”,                                                                              ul. Wojska Polskiego 27 w Świdwinie</t>
    </r>
  </si>
  <si>
    <r>
      <t xml:space="preserve">2                                                                                                     </t>
    </r>
    <r>
      <rPr>
        <sz val="8"/>
        <rFont val="Tahoma"/>
        <family val="2"/>
      </rPr>
      <t>Termomodernizacja budynku szkoły, ul. St. Staszica 6                                                   w Połczynie Zdroju</t>
    </r>
  </si>
  <si>
    <r>
      <t xml:space="preserve">6                                                                                                                                         </t>
    </r>
    <r>
      <rPr>
        <sz val="8"/>
        <rFont val="Tahoma"/>
        <family val="2"/>
      </rPr>
      <t>Termomodernizacja budynku warsztatowo - socjalnego</t>
    </r>
  </si>
  <si>
    <r>
      <t>7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Termomodernizacja budynku szpitala powiatowego                                                           w Połczynie Zdroju</t>
    </r>
  </si>
  <si>
    <r>
      <t xml:space="preserve">8                                                                                                                                                                 I etap - </t>
    </r>
    <r>
      <rPr>
        <sz val="8"/>
        <rFont val="Tahoma"/>
        <family val="2"/>
      </rPr>
      <t>rozbudowa budynku głównego szkoły przy                                        ul. Kościuszki w Świdwinie</t>
    </r>
  </si>
  <si>
    <t>Zespół Opieki Zdrowotnejw Połczynie Zdroju                                                                                               ul. Gwardii Ludowej 5, 78 - 320 Połczyn Zdrój</t>
  </si>
  <si>
    <r>
      <t xml:space="preserve">1 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- budynek główny szkoły</t>
    </r>
  </si>
  <si>
    <r>
      <t xml:space="preserve">2                         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- budynek szkoły przy ul. Świerczewskiego</t>
    </r>
  </si>
  <si>
    <r>
      <t xml:space="preserve">3            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 - budynek szkoły przy ul. Piwnej</t>
    </r>
  </si>
  <si>
    <r>
      <t xml:space="preserve">4      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  Wykonanie instalacji kolektorów słonecznych - budynek pracowni                      </t>
    </r>
  </si>
  <si>
    <r>
      <t>8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            Wykonanie instalacji kolektorów słonecznych - budynek hali gimnastycznej przy ul. Kościuszki 28 w Świdwinie</t>
    </r>
  </si>
  <si>
    <r>
      <t xml:space="preserve">9          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>Wykonanie instalacji kolektorów słonecznych - budynek szkoły przy ul. Woj. Polskiego 14 w Świdwinie</t>
    </r>
  </si>
  <si>
    <t>Zespół Szkół im. St. Staszica w Połczynie Zdroju, ul. St. Staszica 6,                                                                                      78 - 320 Połczyn Zdrój</t>
  </si>
  <si>
    <t>Specjalny Ośrodek Szkolno – Wychowawcz                                                                                        w Sławoborzu</t>
  </si>
  <si>
    <r>
      <t xml:space="preserve">10 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         Remont kapitalny budynku szpitala powiatowego</t>
    </r>
  </si>
  <si>
    <r>
      <t xml:space="preserve">9                                                              </t>
    </r>
    <r>
      <rPr>
        <sz val="8"/>
        <rFont val="Tahoma"/>
        <family val="2"/>
      </rPr>
      <t xml:space="preserve">                                                                                         Modernizacja parku</t>
    </r>
  </si>
  <si>
    <r>
      <t xml:space="preserve">  8                                                    </t>
    </r>
    <r>
      <rPr>
        <sz val="8"/>
        <rFont val="Tahoma"/>
        <family val="2"/>
      </rPr>
      <t xml:space="preserve">                                                                                           Rozbudowa centrum rehabilitacyjno – terapeutycznego</t>
    </r>
  </si>
  <si>
    <r>
      <t xml:space="preserve">7                                                                                                 </t>
    </r>
    <r>
      <rPr>
        <sz val="8"/>
        <rFont val="Tahoma"/>
        <family val="2"/>
      </rPr>
      <t xml:space="preserve">                                             Budowa sali gimnastycznej</t>
    </r>
  </si>
  <si>
    <r>
      <t>6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 Remont kapitalny budynku głównego</t>
    </r>
  </si>
  <si>
    <r>
      <t xml:space="preserve">5   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 Budowa sali gimnastycznej i modernizacja nawierzchni bieżni stadionu</t>
    </r>
  </si>
  <si>
    <r>
      <t xml:space="preserve">3                                                                                                                                                   </t>
    </r>
    <r>
      <rPr>
        <sz val="8"/>
        <rFont val="Tahoma"/>
        <family val="2"/>
      </rPr>
      <t xml:space="preserve">Budowa sali gimnastycznej przy ul. Kościuszki 28 </t>
    </r>
  </si>
  <si>
    <r>
      <t xml:space="preserve">2      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   Remont kapitalny przy ul. Wojska Polskiego</t>
    </r>
  </si>
  <si>
    <r>
      <t xml:space="preserve">4                                                                                                              </t>
    </r>
    <r>
      <rPr>
        <sz val="8"/>
        <rFont val="Tahoma"/>
        <family val="2"/>
      </rPr>
      <t xml:space="preserve">                                                   Budowa sali gimnastycznej</t>
    </r>
  </si>
  <si>
    <r>
      <t xml:space="preserve">14                                                                                  </t>
    </r>
    <r>
      <rPr>
        <sz val="8"/>
        <rFont val="Tahoma"/>
        <family val="2"/>
      </rPr>
      <t xml:space="preserve">Odbudowa mostu kamiennego w ciągu drogi Nr 1059Z Rąbino-Tychówko               </t>
    </r>
  </si>
  <si>
    <t>Powiatowy Zarząd Dróg w Świdwinie                                                                               ul. Podmiejska 18, 78 - 300 Świdwin</t>
  </si>
  <si>
    <r>
      <t xml:space="preserve">13                                                                                </t>
    </r>
    <r>
      <rPr>
        <sz val="8"/>
        <rFont val="Tahoma"/>
        <family val="2"/>
      </rPr>
      <t>Rozbudowa drogi Nr 1080Z na odcinku Koszanowo-Karsibór długość 10,456 km</t>
    </r>
  </si>
  <si>
    <t>Placówka Opiekuńczo-Wychowawcza, Socjalizacyjna "Dzieciowisko"                                                                                     ul. Woj. Polskiego 27, 78 - 300 Świdwin</t>
  </si>
  <si>
    <t xml:space="preserve">Specjalny Ośrodek Szkolno-Wychowawczy                                                                                 w Sławoborzu, ul. Lepińska 3, 78 - 314 Sławoborze                </t>
  </si>
  <si>
    <t>Przychodnia Lekarska w Świdwinie                                                                                                              ul. Drawska 38, 78 - 300 Świdwin</t>
  </si>
  <si>
    <t>Zespól Szkół Ponadgimnazajalnych                                                                                        w Połczynie Zdroju, ul. Świerczewskiego,                                                                                                           78 - 320 Połczyn Zdrój</t>
  </si>
  <si>
    <t>Budowa infrastruktury sportowej</t>
  </si>
  <si>
    <t>Przebudowa drogi powiatowej nr 1061Z Rąbino-Bierzwnica w km 0+000-9+931na odcinku Rąbino-Sława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</si>
</sst>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ł&quot;_-;\-* #,##0\ &quot;zł&quot;_-;_-* &quot;-&quot;??\ &quot;zł&quot;_-;_-@_-"/>
    <numFmt numFmtId="165" formatCode="#,##0;[Red]#,##0"/>
    <numFmt numFmtId="166" formatCode="#,##0.00;[Red]#,##0.00"/>
    <numFmt numFmtId="167" formatCode="0;[Red]0"/>
    <numFmt numFmtId="168" formatCode="#,##0_ ;[Red]\-#,##0\ "/>
    <numFmt numFmtId="169" formatCode="#,##0_ ;\-#,##0\ "/>
    <numFmt numFmtId="170" formatCode="#,##0.000"/>
    <numFmt numFmtId="171" formatCode="#,##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66">
    <font>
      <sz val="10"/>
      <name val="Arial"/>
      <family val="0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u val="single"/>
      <sz val="8"/>
      <color indexed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b/>
      <sz val="8"/>
      <color indexed="10"/>
      <name val="Tahoma"/>
      <family val="2"/>
    </font>
    <font>
      <sz val="8"/>
      <name val="Arial"/>
      <family val="2"/>
    </font>
    <font>
      <b/>
      <sz val="8"/>
      <color indexed="50"/>
      <name val="Tahoma"/>
      <family val="2"/>
    </font>
    <font>
      <sz val="8"/>
      <color indexed="50"/>
      <name val="Tahoma"/>
      <family val="2"/>
    </font>
    <font>
      <b/>
      <sz val="8"/>
      <color indexed="8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12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8"/>
      <color indexed="10"/>
      <name val="Tahoma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b/>
      <sz val="10"/>
      <color indexed="8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2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10" xfId="44" applyFont="1" applyBorder="1" applyAlignment="1" applyProtection="1">
      <alignment horizontal="center" vertical="top" wrapText="1"/>
      <protection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8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5" xfId="44" applyBorder="1" applyAlignment="1" applyProtection="1">
      <alignment/>
      <protection/>
    </xf>
    <xf numFmtId="0" fontId="8" fillId="0" borderId="15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164" fontId="13" fillId="0" borderId="0" xfId="70" applyNumberFormat="1" applyFont="1" applyAlignment="1">
      <alignment vertical="top"/>
    </xf>
    <xf numFmtId="164" fontId="13" fillId="33" borderId="0" xfId="70" applyNumberFormat="1" applyFont="1" applyFill="1" applyAlignment="1">
      <alignment vertical="top"/>
    </xf>
    <xf numFmtId="164" fontId="5" fillId="0" borderId="0" xfId="70" applyNumberFormat="1" applyFont="1" applyAlignment="1">
      <alignment/>
    </xf>
    <xf numFmtId="164" fontId="0" fillId="0" borderId="0" xfId="70" applyNumberFormat="1" applyFont="1" applyAlignment="1">
      <alignment/>
    </xf>
    <xf numFmtId="0" fontId="1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5" fillId="0" borderId="21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5" fillId="0" borderId="24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5" fillId="0" borderId="27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5" xfId="0" applyFont="1" applyBorder="1" applyAlignment="1">
      <alignment/>
    </xf>
    <xf numFmtId="0" fontId="5" fillId="0" borderId="22" xfId="0" applyFont="1" applyBorder="1" applyAlignment="1">
      <alignment/>
    </xf>
    <xf numFmtId="0" fontId="15" fillId="0" borderId="2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5" fillId="0" borderId="27" xfId="0" applyFont="1" applyBorder="1" applyAlignment="1">
      <alignment/>
    </xf>
    <xf numFmtId="164" fontId="13" fillId="0" borderId="0" xfId="70" applyNumberFormat="1" applyFont="1" applyFill="1" applyAlignment="1">
      <alignment vertical="top"/>
    </xf>
    <xf numFmtId="0" fontId="5" fillId="0" borderId="28" xfId="0" applyFont="1" applyBorder="1" applyAlignment="1">
      <alignment/>
    </xf>
    <xf numFmtId="0" fontId="15" fillId="0" borderId="28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9" xfId="0" applyFont="1" applyBorder="1" applyAlignment="1">
      <alignment wrapText="1"/>
    </xf>
    <xf numFmtId="0" fontId="3" fillId="0" borderId="3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wrapText="1"/>
    </xf>
    <xf numFmtId="3" fontId="15" fillId="0" borderId="25" xfId="0" applyNumberFormat="1" applyFont="1" applyBorder="1" applyAlignment="1">
      <alignment horizontal="center" wrapText="1"/>
    </xf>
    <xf numFmtId="3" fontId="15" fillId="0" borderId="27" xfId="0" applyNumberFormat="1" applyFont="1" applyBorder="1" applyAlignment="1">
      <alignment horizontal="center" wrapText="1"/>
    </xf>
    <xf numFmtId="3" fontId="15" fillId="0" borderId="26" xfId="0" applyNumberFormat="1" applyFont="1" applyBorder="1" applyAlignment="1">
      <alignment horizontal="center" wrapText="1"/>
    </xf>
    <xf numFmtId="3" fontId="15" fillId="0" borderId="20" xfId="0" applyNumberFormat="1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 wrapText="1"/>
    </xf>
    <xf numFmtId="3" fontId="3" fillId="0" borderId="31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center" wrapText="1"/>
    </xf>
    <xf numFmtId="3" fontId="3" fillId="0" borderId="25" xfId="0" applyNumberFormat="1" applyFont="1" applyBorder="1" applyAlignment="1">
      <alignment horizontal="center" wrapText="1"/>
    </xf>
    <xf numFmtId="3" fontId="3" fillId="0" borderId="27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3" fontId="3" fillId="0" borderId="26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17" fillId="34" borderId="19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3" fontId="20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4" fillId="0" borderId="24" xfId="44" applyFont="1" applyBorder="1" applyAlignment="1" applyProtection="1">
      <alignment horizontal="center" vertical="top" wrapText="1"/>
      <protection/>
    </xf>
    <xf numFmtId="0" fontId="4" fillId="0" borderId="21" xfId="44" applyFont="1" applyBorder="1" applyAlignment="1" applyProtection="1">
      <alignment horizontal="center" vertical="top" wrapText="1"/>
      <protection/>
    </xf>
    <xf numFmtId="0" fontId="0" fillId="0" borderId="19" xfId="0" applyBorder="1" applyAlignment="1">
      <alignment/>
    </xf>
    <xf numFmtId="0" fontId="3" fillId="0" borderId="0" xfId="0" applyFont="1" applyBorder="1" applyAlignment="1">
      <alignment/>
    </xf>
    <xf numFmtId="0" fontId="5" fillId="0" borderId="29" xfId="0" applyFont="1" applyBorder="1" applyAlignment="1">
      <alignment/>
    </xf>
    <xf numFmtId="0" fontId="3" fillId="35" borderId="19" xfId="0" applyFont="1" applyFill="1" applyBorder="1" applyAlignment="1">
      <alignment horizontal="center" vertical="top" wrapText="1"/>
    </xf>
    <xf numFmtId="0" fontId="4" fillId="35" borderId="19" xfId="44" applyFont="1" applyFill="1" applyBorder="1" applyAlignment="1" applyProtection="1">
      <alignment horizontal="center" vertical="top" wrapText="1"/>
      <protection/>
    </xf>
    <xf numFmtId="0" fontId="4" fillId="35" borderId="20" xfId="44" applyFont="1" applyFill="1" applyBorder="1" applyAlignment="1" applyProtection="1">
      <alignment horizontal="center" vertical="top" wrapText="1"/>
      <protection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wrapText="1"/>
    </xf>
    <xf numFmtId="0" fontId="3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3" fillId="0" borderId="34" xfId="0" applyFont="1" applyBorder="1" applyAlignment="1">
      <alignment horizontal="center" vertical="top" wrapText="1"/>
    </xf>
    <xf numFmtId="164" fontId="13" fillId="0" borderId="0" xfId="70" applyNumberFormat="1" applyFont="1" applyAlignment="1">
      <alignment/>
    </xf>
    <xf numFmtId="3" fontId="3" fillId="0" borderId="33" xfId="0" applyNumberFormat="1" applyFont="1" applyBorder="1" applyAlignment="1">
      <alignment horizontal="center" wrapText="1"/>
    </xf>
    <xf numFmtId="3" fontId="3" fillId="0" borderId="34" xfId="0" applyNumberFormat="1" applyFont="1" applyBorder="1" applyAlignment="1">
      <alignment horizontal="center" wrapText="1"/>
    </xf>
    <xf numFmtId="3" fontId="3" fillId="0" borderId="32" xfId="0" applyNumberFormat="1" applyFont="1" applyBorder="1" applyAlignment="1">
      <alignment horizontal="center" wrapText="1"/>
    </xf>
    <xf numFmtId="3" fontId="3" fillId="0" borderId="35" xfId="0" applyNumberFormat="1" applyFont="1" applyBorder="1" applyAlignment="1">
      <alignment horizontal="center" wrapText="1"/>
    </xf>
    <xf numFmtId="164" fontId="13" fillId="0" borderId="0" xfId="70" applyNumberFormat="1" applyFont="1" applyFill="1" applyAlignment="1">
      <alignment/>
    </xf>
    <xf numFmtId="0" fontId="17" fillId="34" borderId="21" xfId="0" applyFont="1" applyFill="1" applyBorder="1" applyAlignment="1">
      <alignment horizontal="center" vertical="center" wrapText="1"/>
    </xf>
    <xf numFmtId="0" fontId="17" fillId="34" borderId="28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center" vertical="center" wrapText="1"/>
    </xf>
    <xf numFmtId="164" fontId="13" fillId="0" borderId="28" xfId="70" applyNumberFormat="1" applyFont="1" applyBorder="1" applyAlignment="1">
      <alignment vertical="top"/>
    </xf>
    <xf numFmtId="164" fontId="13" fillId="0" borderId="29" xfId="70" applyNumberFormat="1" applyFont="1" applyFill="1" applyBorder="1" applyAlignment="1">
      <alignment vertical="top"/>
    </xf>
    <xf numFmtId="0" fontId="5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 vertical="top" wrapText="1"/>
    </xf>
    <xf numFmtId="3" fontId="3" fillId="0" borderId="27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3" fillId="35" borderId="34" xfId="0" applyFont="1" applyFill="1" applyBorder="1" applyAlignment="1">
      <alignment horizontal="center" vertical="top" wrapText="1"/>
    </xf>
    <xf numFmtId="0" fontId="4" fillId="35" borderId="34" xfId="44" applyFont="1" applyFill="1" applyBorder="1" applyAlignment="1" applyProtection="1">
      <alignment horizontal="center" vertical="top" wrapText="1"/>
      <protection/>
    </xf>
    <xf numFmtId="0" fontId="13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3" fontId="13" fillId="0" borderId="26" xfId="0" applyNumberFormat="1" applyFont="1" applyBorder="1" applyAlignment="1">
      <alignment horizontal="center" wrapText="1"/>
    </xf>
    <xf numFmtId="3" fontId="13" fillId="0" borderId="20" xfId="0" applyNumberFormat="1" applyFont="1" applyBorder="1" applyAlignment="1">
      <alignment horizontal="center" wrapText="1"/>
    </xf>
    <xf numFmtId="3" fontId="13" fillId="0" borderId="27" xfId="0" applyNumberFormat="1" applyFont="1" applyBorder="1" applyAlignment="1">
      <alignment horizontal="center" wrapText="1"/>
    </xf>
    <xf numFmtId="3" fontId="13" fillId="0" borderId="33" xfId="0" applyNumberFormat="1" applyFont="1" applyBorder="1" applyAlignment="1">
      <alignment horizontal="center" wrapText="1"/>
    </xf>
    <xf numFmtId="3" fontId="13" fillId="0" borderId="34" xfId="0" applyNumberFormat="1" applyFont="1" applyBorder="1" applyAlignment="1">
      <alignment horizontal="center" wrapText="1"/>
    </xf>
    <xf numFmtId="3" fontId="13" fillId="0" borderId="32" xfId="0" applyNumberFormat="1" applyFont="1" applyBorder="1" applyAlignment="1">
      <alignment horizontal="center" wrapText="1"/>
    </xf>
    <xf numFmtId="164" fontId="13" fillId="33" borderId="34" xfId="70" applyNumberFormat="1" applyFont="1" applyFill="1" applyBorder="1" applyAlignment="1">
      <alignment/>
    </xf>
    <xf numFmtId="3" fontId="13" fillId="0" borderId="0" xfId="0" applyNumberFormat="1" applyFont="1" applyBorder="1" applyAlignment="1">
      <alignment horizontal="center" wrapText="1"/>
    </xf>
    <xf numFmtId="164" fontId="13" fillId="33" borderId="27" xfId="70" applyNumberFormat="1" applyFont="1" applyFill="1" applyBorder="1" applyAlignment="1">
      <alignment/>
    </xf>
    <xf numFmtId="164" fontId="13" fillId="33" borderId="20" xfId="70" applyNumberFormat="1" applyFont="1" applyFill="1" applyBorder="1" applyAlignment="1">
      <alignment/>
    </xf>
    <xf numFmtId="164" fontId="13" fillId="33" borderId="19" xfId="70" applyNumberFormat="1" applyFont="1" applyFill="1" applyBorder="1" applyAlignment="1">
      <alignment/>
    </xf>
    <xf numFmtId="164" fontId="13" fillId="36" borderId="34" xfId="7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164" fontId="13" fillId="0" borderId="0" xfId="7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64" fontId="5" fillId="0" borderId="0" xfId="7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" fillId="37" borderId="0" xfId="0" applyFont="1" applyFill="1" applyBorder="1" applyAlignment="1">
      <alignment horizontal="center" vertical="top" wrapText="1"/>
    </xf>
    <xf numFmtId="0" fontId="3" fillId="37" borderId="0" xfId="0" applyFont="1" applyFill="1" applyBorder="1" applyAlignment="1">
      <alignment horizontal="right" vertical="top" wrapText="1"/>
    </xf>
    <xf numFmtId="0" fontId="3" fillId="37" borderId="24" xfId="0" applyFont="1" applyFill="1" applyBorder="1" applyAlignment="1">
      <alignment horizontal="center" vertical="top" wrapText="1"/>
    </xf>
    <xf numFmtId="0" fontId="5" fillId="37" borderId="28" xfId="0" applyFont="1" applyFill="1" applyBorder="1" applyAlignment="1">
      <alignment horizontal="center" vertical="top" wrapText="1"/>
    </xf>
    <xf numFmtId="3" fontId="3" fillId="37" borderId="28" xfId="0" applyNumberFormat="1" applyFont="1" applyFill="1" applyBorder="1" applyAlignment="1">
      <alignment horizontal="right" vertical="top" wrapText="1"/>
    </xf>
    <xf numFmtId="3" fontId="3" fillId="37" borderId="21" xfId="0" applyNumberFormat="1" applyFont="1" applyFill="1" applyBorder="1" applyAlignment="1">
      <alignment horizontal="right" vertical="top" wrapText="1"/>
    </xf>
    <xf numFmtId="0" fontId="5" fillId="37" borderId="25" xfId="0" applyFont="1" applyFill="1" applyBorder="1" applyAlignment="1">
      <alignment/>
    </xf>
    <xf numFmtId="0" fontId="3" fillId="37" borderId="22" xfId="0" applyFont="1" applyFill="1" applyBorder="1" applyAlignment="1">
      <alignment horizontal="right" vertical="top" wrapText="1"/>
    </xf>
    <xf numFmtId="0" fontId="0" fillId="0" borderId="27" xfId="0" applyBorder="1" applyAlignment="1">
      <alignment/>
    </xf>
    <xf numFmtId="0" fontId="5" fillId="0" borderId="10" xfId="0" applyFont="1" applyBorder="1" applyAlignment="1">
      <alignment/>
    </xf>
    <xf numFmtId="0" fontId="5" fillId="0" borderId="20" xfId="0" applyFont="1" applyBorder="1" applyAlignment="1">
      <alignment/>
    </xf>
    <xf numFmtId="0" fontId="16" fillId="0" borderId="27" xfId="0" applyFont="1" applyBorder="1" applyAlignment="1">
      <alignment horizontal="center" wrapText="1"/>
    </xf>
    <xf numFmtId="0" fontId="3" fillId="38" borderId="33" xfId="0" applyFont="1" applyFill="1" applyBorder="1" applyAlignment="1">
      <alignment horizontal="center" vertical="top" wrapText="1"/>
    </xf>
    <xf numFmtId="3" fontId="3" fillId="38" borderId="34" xfId="0" applyNumberFormat="1" applyFont="1" applyFill="1" applyBorder="1" applyAlignment="1">
      <alignment horizontal="center" wrapText="1"/>
    </xf>
    <xf numFmtId="3" fontId="3" fillId="38" borderId="32" xfId="0" applyNumberFormat="1" applyFont="1" applyFill="1" applyBorder="1" applyAlignment="1">
      <alignment horizontal="center" wrapText="1"/>
    </xf>
    <xf numFmtId="0" fontId="3" fillId="38" borderId="32" xfId="0" applyFont="1" applyFill="1" applyBorder="1" applyAlignment="1">
      <alignment horizontal="center" wrapText="1"/>
    </xf>
    <xf numFmtId="0" fontId="3" fillId="38" borderId="20" xfId="0" applyFont="1" applyFill="1" applyBorder="1" applyAlignment="1">
      <alignment horizontal="center" vertical="top" wrapText="1"/>
    </xf>
    <xf numFmtId="3" fontId="3" fillId="38" borderId="20" xfId="0" applyNumberFormat="1" applyFont="1" applyFill="1" applyBorder="1" applyAlignment="1">
      <alignment horizontal="center" wrapText="1"/>
    </xf>
    <xf numFmtId="0" fontId="3" fillId="38" borderId="20" xfId="0" applyFont="1" applyFill="1" applyBorder="1" applyAlignment="1">
      <alignment horizontal="center" wrapText="1"/>
    </xf>
    <xf numFmtId="0" fontId="13" fillId="39" borderId="24" xfId="0" applyFont="1" applyFill="1" applyBorder="1" applyAlignment="1">
      <alignment horizontal="center" wrapText="1"/>
    </xf>
    <xf numFmtId="0" fontId="23" fillId="39" borderId="25" xfId="0" applyFont="1" applyFill="1" applyBorder="1" applyAlignment="1">
      <alignment horizontal="center" wrapText="1"/>
    </xf>
    <xf numFmtId="0" fontId="23" fillId="39" borderId="26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164" fontId="13" fillId="33" borderId="0" xfId="7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36" xfId="0" applyBorder="1" applyAlignment="1">
      <alignment/>
    </xf>
    <xf numFmtId="164" fontId="13" fillId="33" borderId="32" xfId="70" applyNumberFormat="1" applyFont="1" applyFill="1" applyBorder="1" applyAlignment="1">
      <alignment horizontal="right"/>
    </xf>
    <xf numFmtId="164" fontId="13" fillId="33" borderId="21" xfId="70" applyNumberFormat="1" applyFont="1" applyFill="1" applyBorder="1" applyAlignment="1">
      <alignment horizontal="right"/>
    </xf>
    <xf numFmtId="3" fontId="3" fillId="33" borderId="32" xfId="0" applyNumberFormat="1" applyFont="1" applyFill="1" applyBorder="1" applyAlignment="1">
      <alignment horizontal="right"/>
    </xf>
    <xf numFmtId="3" fontId="0" fillId="33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64" fontId="13" fillId="33" borderId="0" xfId="7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 horizontal="right"/>
    </xf>
    <xf numFmtId="0" fontId="3" fillId="0" borderId="3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3" fontId="28" fillId="40" borderId="36" xfId="0" applyNumberFormat="1" applyFont="1" applyFill="1" applyBorder="1" applyAlignment="1">
      <alignment horizontal="right" vertical="center" wrapText="1"/>
    </xf>
    <xf numFmtId="3" fontId="6" fillId="40" borderId="36" xfId="0" applyNumberFormat="1" applyFont="1" applyFill="1" applyBorder="1" applyAlignment="1">
      <alignment vertical="center" wrapText="1"/>
    </xf>
    <xf numFmtId="3" fontId="6" fillId="40" borderId="36" xfId="0" applyNumberFormat="1" applyFont="1" applyFill="1" applyBorder="1" applyAlignment="1">
      <alignment horizontal="right" vertical="center" wrapText="1"/>
    </xf>
    <xf numFmtId="0" fontId="6" fillId="40" borderId="36" xfId="0" applyFont="1" applyFill="1" applyBorder="1" applyAlignment="1">
      <alignment horizontal="right" vertical="center" wrapText="1"/>
    </xf>
    <xf numFmtId="3" fontId="21" fillId="0" borderId="36" xfId="0" applyNumberFormat="1" applyFont="1" applyBorder="1" applyAlignment="1">
      <alignment horizontal="right" wrapText="1"/>
    </xf>
    <xf numFmtId="0" fontId="21" fillId="0" borderId="36" xfId="0" applyFont="1" applyBorder="1" applyAlignment="1">
      <alignment horizontal="right" wrapText="1"/>
    </xf>
    <xf numFmtId="0" fontId="22" fillId="0" borderId="36" xfId="0" applyFont="1" applyBorder="1" applyAlignment="1">
      <alignment horizontal="right" wrapText="1"/>
    </xf>
    <xf numFmtId="3" fontId="21" fillId="0" borderId="36" xfId="0" applyNumberFormat="1" applyFont="1" applyBorder="1" applyAlignment="1">
      <alignment wrapText="1"/>
    </xf>
    <xf numFmtId="0" fontId="21" fillId="0" borderId="36" xfId="0" applyFont="1" applyBorder="1" applyAlignment="1">
      <alignment wrapText="1"/>
    </xf>
    <xf numFmtId="3" fontId="21" fillId="0" borderId="36" xfId="0" applyNumberFormat="1" applyFont="1" applyBorder="1" applyAlignment="1">
      <alignment horizontal="center" wrapText="1"/>
    </xf>
    <xf numFmtId="0" fontId="21" fillId="0" borderId="36" xfId="0" applyFont="1" applyBorder="1" applyAlignment="1">
      <alignment horizontal="center" wrapText="1"/>
    </xf>
    <xf numFmtId="0" fontId="29" fillId="0" borderId="36" xfId="0" applyFont="1" applyBorder="1" applyAlignment="1">
      <alignment horizontal="center" wrapText="1"/>
    </xf>
    <xf numFmtId="0" fontId="29" fillId="0" borderId="36" xfId="0" applyFont="1" applyBorder="1" applyAlignment="1">
      <alignment/>
    </xf>
    <xf numFmtId="3" fontId="21" fillId="0" borderId="36" xfId="0" applyNumberFormat="1" applyFont="1" applyFill="1" applyBorder="1" applyAlignment="1">
      <alignment horizontal="right" wrapText="1"/>
    </xf>
    <xf numFmtId="0" fontId="21" fillId="0" borderId="36" xfId="44" applyFont="1" applyFill="1" applyBorder="1" applyAlignment="1" applyProtection="1">
      <alignment horizontal="right" wrapText="1"/>
      <protection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16" xfId="0" applyNumberFormat="1" applyFont="1" applyFill="1" applyBorder="1" applyAlignment="1">
      <alignment/>
    </xf>
    <xf numFmtId="3" fontId="21" fillId="0" borderId="0" xfId="0" applyNumberFormat="1" applyFont="1" applyAlignment="1">
      <alignment/>
    </xf>
    <xf numFmtId="0" fontId="21" fillId="0" borderId="36" xfId="0" applyFont="1" applyBorder="1" applyAlignment="1">
      <alignment/>
    </xf>
    <xf numFmtId="0" fontId="21" fillId="0" borderId="36" xfId="0" applyFont="1" applyBorder="1" applyAlignment="1">
      <alignment horizontal="right" vertical="top" wrapText="1"/>
    </xf>
    <xf numFmtId="3" fontId="21" fillId="0" borderId="36" xfId="0" applyNumberFormat="1" applyFont="1" applyBorder="1" applyAlignment="1">
      <alignment horizontal="right" vertical="top" wrapText="1"/>
    </xf>
    <xf numFmtId="0" fontId="22" fillId="0" borderId="36" xfId="0" applyFont="1" applyBorder="1" applyAlignment="1">
      <alignment horizontal="right"/>
    </xf>
    <xf numFmtId="0" fontId="22" fillId="0" borderId="36" xfId="0" applyFont="1" applyFill="1" applyBorder="1" applyAlignment="1">
      <alignment horizontal="right" wrapText="1"/>
    </xf>
    <xf numFmtId="0" fontId="22" fillId="0" borderId="36" xfId="0" applyFont="1" applyBorder="1" applyAlignment="1">
      <alignment horizontal="right" wrapText="1"/>
    </xf>
    <xf numFmtId="0" fontId="21" fillId="0" borderId="36" xfId="0" applyFont="1" applyFill="1" applyBorder="1" applyAlignment="1">
      <alignment horizontal="right" wrapText="1"/>
    </xf>
    <xf numFmtId="3" fontId="21" fillId="0" borderId="36" xfId="0" applyNumberFormat="1" applyFont="1" applyBorder="1" applyAlignment="1">
      <alignment wrapText="1" shrinkToFit="1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top" wrapText="1"/>
    </xf>
    <xf numFmtId="0" fontId="6" fillId="40" borderId="36" xfId="0" applyFont="1" applyFill="1" applyBorder="1" applyAlignment="1">
      <alignment vertical="center" wrapText="1"/>
    </xf>
    <xf numFmtId="0" fontId="21" fillId="35" borderId="36" xfId="0" applyFont="1" applyFill="1" applyBorder="1" applyAlignment="1">
      <alignment horizontal="center" vertical="center" wrapText="1"/>
    </xf>
    <xf numFmtId="0" fontId="21" fillId="35" borderId="36" xfId="0" applyFont="1" applyFill="1" applyBorder="1" applyAlignment="1">
      <alignment horizontal="center" vertical="center" wrapText="1"/>
    </xf>
    <xf numFmtId="0" fontId="21" fillId="35" borderId="36" xfId="0" applyFont="1" applyFill="1" applyBorder="1" applyAlignment="1">
      <alignment horizontal="center" vertical="top" wrapText="1"/>
    </xf>
    <xf numFmtId="0" fontId="21" fillId="35" borderId="36" xfId="44" applyFont="1" applyFill="1" applyBorder="1" applyAlignment="1" applyProtection="1">
      <alignment horizontal="center" vertical="top" wrapText="1"/>
      <protection/>
    </xf>
    <xf numFmtId="0" fontId="21" fillId="35" borderId="41" xfId="0" applyFont="1" applyFill="1" applyBorder="1" applyAlignment="1">
      <alignment horizontal="center" vertical="center" wrapText="1"/>
    </xf>
    <xf numFmtId="3" fontId="21" fillId="35" borderId="36" xfId="0" applyNumberFormat="1" applyFont="1" applyFill="1" applyBorder="1" applyAlignment="1">
      <alignment horizontal="center" vertical="center" wrapText="1"/>
    </xf>
    <xf numFmtId="0" fontId="21" fillId="35" borderId="36" xfId="44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>
      <alignment horizontal="center" vertical="top" wrapText="1"/>
    </xf>
    <xf numFmtId="3" fontId="0" fillId="0" borderId="36" xfId="0" applyNumberForma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21" fillId="0" borderId="36" xfId="0" applyNumberFormat="1" applyFont="1" applyBorder="1" applyAlignment="1">
      <alignment wrapText="1"/>
    </xf>
    <xf numFmtId="0" fontId="3" fillId="0" borderId="36" xfId="0" applyFont="1" applyFill="1" applyBorder="1" applyAlignment="1">
      <alignment horizontal="left" vertical="center" wrapText="1"/>
    </xf>
    <xf numFmtId="0" fontId="29" fillId="0" borderId="36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right" vertical="center" wrapText="1"/>
    </xf>
    <xf numFmtId="3" fontId="6" fillId="40" borderId="0" xfId="0" applyNumberFormat="1" applyFont="1" applyFill="1" applyBorder="1" applyAlignment="1">
      <alignment horizontal="right" vertical="center" wrapText="1"/>
    </xf>
    <xf numFmtId="0" fontId="6" fillId="40" borderId="0" xfId="0" applyFont="1" applyFill="1" applyBorder="1" applyAlignment="1">
      <alignment horizontal="right" vertical="center" wrapText="1"/>
    </xf>
    <xf numFmtId="3" fontId="29" fillId="0" borderId="36" xfId="0" applyNumberFormat="1" applyFont="1" applyBorder="1" applyAlignment="1">
      <alignment wrapText="1"/>
    </xf>
    <xf numFmtId="3" fontId="29" fillId="0" borderId="36" xfId="0" applyNumberFormat="1" applyFont="1" applyBorder="1" applyAlignment="1">
      <alignment horizontal="center" wrapText="1"/>
    </xf>
    <xf numFmtId="3" fontId="21" fillId="0" borderId="36" xfId="0" applyNumberFormat="1" applyFont="1" applyFill="1" applyBorder="1" applyAlignment="1">
      <alignment wrapText="1"/>
    </xf>
    <xf numFmtId="0" fontId="21" fillId="0" borderId="36" xfId="0" applyFont="1" applyFill="1" applyBorder="1" applyAlignment="1">
      <alignment wrapText="1"/>
    </xf>
    <xf numFmtId="3" fontId="21" fillId="0" borderId="36" xfId="0" applyNumberFormat="1" applyFont="1" applyFill="1" applyBorder="1" applyAlignment="1">
      <alignment wrapText="1" shrinkToFit="1"/>
    </xf>
    <xf numFmtId="3" fontId="21" fillId="0" borderId="36" xfId="0" applyNumberFormat="1" applyFont="1" applyFill="1" applyBorder="1" applyAlignment="1">
      <alignment horizontal="right"/>
    </xf>
    <xf numFmtId="0" fontId="21" fillId="35" borderId="38" xfId="44" applyFont="1" applyFill="1" applyBorder="1" applyAlignment="1" applyProtection="1">
      <alignment horizontal="center" vertical="center" wrapText="1"/>
      <protection/>
    </xf>
    <xf numFmtId="3" fontId="21" fillId="0" borderId="36" xfId="0" applyNumberFormat="1" applyFont="1" applyFill="1" applyBorder="1" applyAlignment="1">
      <alignment/>
    </xf>
    <xf numFmtId="0" fontId="3" fillId="0" borderId="40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40" xfId="0" applyFont="1" applyBorder="1" applyAlignment="1">
      <alignment horizontal="left" vertical="center" wrapText="1"/>
    </xf>
    <xf numFmtId="0" fontId="5" fillId="0" borderId="36" xfId="0" applyFont="1" applyFill="1" applyBorder="1" applyAlignment="1">
      <alignment vertical="center" wrapText="1"/>
    </xf>
    <xf numFmtId="0" fontId="21" fillId="35" borderId="3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3" fontId="21" fillId="41" borderId="36" xfId="0" applyNumberFormat="1" applyFont="1" applyFill="1" applyBorder="1" applyAlignment="1">
      <alignment wrapText="1"/>
    </xf>
    <xf numFmtId="0" fontId="3" fillId="0" borderId="38" xfId="0" applyFont="1" applyFill="1" applyBorder="1" applyAlignment="1">
      <alignment vertical="center" wrapText="1"/>
    </xf>
    <xf numFmtId="0" fontId="5" fillId="41" borderId="36" xfId="0" applyFont="1" applyFill="1" applyBorder="1" applyAlignment="1">
      <alignment horizontal="center" vertical="center" wrapText="1"/>
    </xf>
    <xf numFmtId="0" fontId="3" fillId="41" borderId="36" xfId="0" applyFont="1" applyFill="1" applyBorder="1" applyAlignment="1">
      <alignment horizontal="center" vertical="center" wrapText="1"/>
    </xf>
    <xf numFmtId="0" fontId="5" fillId="41" borderId="36" xfId="0" applyFont="1" applyFill="1" applyBorder="1" applyAlignment="1">
      <alignment horizontal="center" vertical="center" wrapText="1"/>
    </xf>
    <xf numFmtId="0" fontId="5" fillId="41" borderId="40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41" borderId="40" xfId="0" applyFont="1" applyFill="1" applyBorder="1" applyAlignment="1">
      <alignment horizontal="center" vertical="center" wrapText="1"/>
    </xf>
    <xf numFmtId="3" fontId="6" fillId="40" borderId="40" xfId="0" applyNumberFormat="1" applyFont="1" applyFill="1" applyBorder="1" applyAlignment="1">
      <alignment vertical="center" wrapText="1"/>
    </xf>
    <xf numFmtId="11" fontId="5" fillId="0" borderId="0" xfId="0" applyNumberFormat="1" applyFont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13" fillId="0" borderId="19" xfId="0" applyFont="1" applyBorder="1" applyAlignment="1">
      <alignment horizontal="center" wrapText="1"/>
    </xf>
    <xf numFmtId="0" fontId="21" fillId="38" borderId="24" xfId="0" applyFont="1" applyFill="1" applyBorder="1" applyAlignment="1">
      <alignment horizontal="center" vertical="center" wrapText="1"/>
    </xf>
    <xf numFmtId="0" fontId="21" fillId="38" borderId="21" xfId="0" applyFont="1" applyFill="1" applyBorder="1" applyAlignment="1">
      <alignment horizontal="center" vertical="center" wrapText="1"/>
    </xf>
    <xf numFmtId="0" fontId="21" fillId="38" borderId="26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center" vertical="center" wrapText="1"/>
    </xf>
    <xf numFmtId="0" fontId="17" fillId="36" borderId="24" xfId="0" applyFont="1" applyFill="1" applyBorder="1" applyAlignment="1">
      <alignment horizontal="center" vertical="center" wrapText="1"/>
    </xf>
    <xf numFmtId="0" fontId="17" fillId="36" borderId="21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7" fillId="34" borderId="24" xfId="0" applyFont="1" applyFill="1" applyBorder="1" applyAlignment="1">
      <alignment horizontal="center" vertical="center" wrapText="1"/>
    </xf>
    <xf numFmtId="0" fontId="17" fillId="34" borderId="21" xfId="0" applyFont="1" applyFill="1" applyBorder="1" applyAlignment="1">
      <alignment horizontal="center" vertical="center" wrapText="1"/>
    </xf>
    <xf numFmtId="0" fontId="17" fillId="34" borderId="26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3" fontId="3" fillId="38" borderId="28" xfId="0" applyNumberFormat="1" applyFont="1" applyFill="1" applyBorder="1" applyAlignment="1">
      <alignment horizontal="center" vertical="center" wrapText="1"/>
    </xf>
    <xf numFmtId="0" fontId="14" fillId="38" borderId="29" xfId="0" applyFont="1" applyFill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3" fontId="17" fillId="36" borderId="28" xfId="0" applyNumberFormat="1" applyFont="1" applyFill="1" applyBorder="1" applyAlignment="1">
      <alignment horizontal="center" vertical="center" wrapText="1"/>
    </xf>
    <xf numFmtId="0" fontId="18" fillId="36" borderId="0" xfId="0" applyFont="1" applyFill="1" applyBorder="1" applyAlignment="1">
      <alignment horizontal="center" vertical="center" wrapText="1"/>
    </xf>
    <xf numFmtId="3" fontId="17" fillId="34" borderId="19" xfId="0" applyNumberFormat="1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3" fontId="13" fillId="0" borderId="24" xfId="0" applyNumberFormat="1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39" borderId="19" xfId="0" applyFont="1" applyFill="1" applyBorder="1" applyAlignment="1">
      <alignment horizontal="center" wrapText="1"/>
    </xf>
    <xf numFmtId="0" fontId="5" fillId="39" borderId="27" xfId="0" applyFont="1" applyFill="1" applyBorder="1" applyAlignment="1">
      <alignment horizontal="center" wrapText="1"/>
    </xf>
    <xf numFmtId="0" fontId="5" fillId="39" borderId="20" xfId="0" applyFont="1" applyFill="1" applyBorder="1" applyAlignment="1">
      <alignment horizontal="center" wrapText="1"/>
    </xf>
    <xf numFmtId="0" fontId="13" fillId="0" borderId="19" xfId="0" applyFont="1" applyBorder="1" applyAlignment="1">
      <alignment horizontal="center" vertical="center" wrapText="1"/>
    </xf>
    <xf numFmtId="3" fontId="3" fillId="38" borderId="19" xfId="0" applyNumberFormat="1" applyFont="1" applyFill="1" applyBorder="1" applyAlignment="1">
      <alignment horizontal="center" vertical="center" wrapText="1"/>
    </xf>
    <xf numFmtId="0" fontId="14" fillId="38" borderId="20" xfId="0" applyFont="1" applyFill="1" applyBorder="1" applyAlignment="1">
      <alignment horizontal="center" vertical="center" wrapText="1"/>
    </xf>
    <xf numFmtId="3" fontId="17" fillId="36" borderId="19" xfId="0" applyNumberFormat="1" applyFont="1" applyFill="1" applyBorder="1" applyAlignment="1">
      <alignment horizontal="center" vertical="center" wrapText="1"/>
    </xf>
    <xf numFmtId="0" fontId="18" fillId="36" borderId="27" xfId="0" applyFont="1" applyFill="1" applyBorder="1" applyAlignment="1">
      <alignment horizontal="center" vertical="center" wrapText="1"/>
    </xf>
    <xf numFmtId="3" fontId="17" fillId="36" borderId="21" xfId="0" applyNumberFormat="1" applyFont="1" applyFill="1" applyBorder="1" applyAlignment="1">
      <alignment horizontal="center" vertical="center" wrapText="1"/>
    </xf>
    <xf numFmtId="0" fontId="18" fillId="36" borderId="22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3" fontId="3" fillId="0" borderId="19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3" fontId="13" fillId="39" borderId="19" xfId="0" applyNumberFormat="1" applyFont="1" applyFill="1" applyBorder="1" applyAlignment="1">
      <alignment horizontal="center" wrapText="1"/>
    </xf>
    <xf numFmtId="0" fontId="0" fillId="39" borderId="27" xfId="0" applyFill="1" applyBorder="1" applyAlignment="1">
      <alignment/>
    </xf>
    <xf numFmtId="0" fontId="0" fillId="39" borderId="20" xfId="0" applyFill="1" applyBorder="1" applyAlignment="1">
      <alignment/>
    </xf>
    <xf numFmtId="0" fontId="18" fillId="36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0" fillId="0" borderId="27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3" fillId="35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3" fillId="36" borderId="24" xfId="0" applyFont="1" applyFill="1" applyBorder="1" applyAlignment="1">
      <alignment horizontal="center" vertical="center" wrapText="1"/>
    </xf>
    <xf numFmtId="0" fontId="0" fillId="36" borderId="28" xfId="0" applyFont="1" applyFill="1" applyBorder="1" applyAlignment="1">
      <alignment horizontal="center" vertical="center" wrapText="1"/>
    </xf>
    <xf numFmtId="0" fontId="0" fillId="36" borderId="26" xfId="0" applyFont="1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center" wrapText="1" shrinkToFit="1"/>
    </xf>
    <xf numFmtId="0" fontId="3" fillId="35" borderId="19" xfId="0" applyFont="1" applyFill="1" applyBorder="1" applyAlignment="1">
      <alignment horizontal="center" vertical="top" wrapText="1"/>
    </xf>
    <xf numFmtId="0" fontId="0" fillId="35" borderId="27" xfId="0" applyFill="1" applyBorder="1" applyAlignment="1">
      <alignment/>
    </xf>
    <xf numFmtId="0" fontId="0" fillId="35" borderId="20" xfId="0" applyFill="1" applyBorder="1" applyAlignment="1">
      <alignment/>
    </xf>
    <xf numFmtId="0" fontId="18" fillId="36" borderId="21" xfId="0" applyFont="1" applyFill="1" applyBorder="1" applyAlignment="1">
      <alignment horizontal="center" vertical="center" wrapText="1"/>
    </xf>
    <xf numFmtId="0" fontId="18" fillId="36" borderId="26" xfId="0" applyFont="1" applyFill="1" applyBorder="1" applyAlignment="1">
      <alignment horizontal="center" vertical="center" wrapText="1"/>
    </xf>
    <xf numFmtId="3" fontId="3" fillId="36" borderId="19" xfId="0" applyNumberFormat="1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164" fontId="3" fillId="0" borderId="0" xfId="70" applyNumberFormat="1" applyFont="1" applyFill="1" applyBorder="1" applyAlignment="1">
      <alignment horizontal="center" vertical="top" wrapText="1"/>
    </xf>
    <xf numFmtId="0" fontId="6" fillId="37" borderId="26" xfId="0" applyFont="1" applyFill="1" applyBorder="1" applyAlignment="1">
      <alignment horizontal="center" vertical="center"/>
    </xf>
    <xf numFmtId="0" fontId="6" fillId="37" borderId="29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top" wrapText="1"/>
    </xf>
    <xf numFmtId="0" fontId="0" fillId="35" borderId="35" xfId="0" applyFill="1" applyBorder="1" applyAlignment="1">
      <alignment/>
    </xf>
    <xf numFmtId="0" fontId="0" fillId="35" borderId="32" xfId="0" applyFill="1" applyBorder="1" applyAlignment="1">
      <alignment/>
    </xf>
    <xf numFmtId="0" fontId="3" fillId="36" borderId="19" xfId="0" applyFont="1" applyFill="1" applyBorder="1" applyAlignment="1">
      <alignment horizontal="center" vertical="center" wrapText="1"/>
    </xf>
    <xf numFmtId="3" fontId="3" fillId="36" borderId="28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3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0" fillId="0" borderId="29" xfId="0" applyBorder="1" applyAlignment="1">
      <alignment horizontal="center" vertical="center"/>
    </xf>
    <xf numFmtId="0" fontId="6" fillId="37" borderId="3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5" borderId="20" xfId="0" applyFill="1" applyBorder="1" applyAlignment="1">
      <alignment horizontal="center" vertical="top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3" fillId="38" borderId="21" xfId="0" applyNumberFormat="1" applyFont="1" applyFill="1" applyBorder="1" applyAlignment="1">
      <alignment horizontal="center" vertical="center" wrapText="1"/>
    </xf>
    <xf numFmtId="0" fontId="14" fillId="38" borderId="10" xfId="0" applyFont="1" applyFill="1" applyBorder="1" applyAlignment="1">
      <alignment horizontal="center" vertical="center" wrapText="1"/>
    </xf>
    <xf numFmtId="0" fontId="22" fillId="38" borderId="28" xfId="0" applyFont="1" applyFill="1" applyBorder="1" applyAlignment="1">
      <alignment horizontal="center" vertical="center" wrapText="1"/>
    </xf>
    <xf numFmtId="0" fontId="22" fillId="38" borderId="26" xfId="0" applyFont="1" applyFill="1" applyBorder="1" applyAlignment="1">
      <alignment horizontal="center" vertical="center" wrapText="1"/>
    </xf>
    <xf numFmtId="0" fontId="22" fillId="38" borderId="2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top" wrapText="1"/>
    </xf>
    <xf numFmtId="0" fontId="19" fillId="35" borderId="20" xfId="0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wrapText="1"/>
    </xf>
    <xf numFmtId="0" fontId="18" fillId="36" borderId="20" xfId="0" applyFont="1" applyFill="1" applyBorder="1" applyAlignment="1">
      <alignment horizontal="center" vertical="center" wrapText="1"/>
    </xf>
    <xf numFmtId="164" fontId="13" fillId="33" borderId="19" xfId="70" applyNumberFormat="1" applyFont="1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164" fontId="13" fillId="33" borderId="27" xfId="70" applyNumberFormat="1" applyFont="1" applyFill="1" applyBorder="1" applyAlignment="1">
      <alignment/>
    </xf>
    <xf numFmtId="0" fontId="0" fillId="33" borderId="27" xfId="0" applyFill="1" applyBorder="1" applyAlignment="1">
      <alignment/>
    </xf>
    <xf numFmtId="0" fontId="17" fillId="34" borderId="19" xfId="0" applyFont="1" applyFill="1" applyBorder="1" applyAlignment="1">
      <alignment horizontal="center" vertical="center" wrapText="1"/>
    </xf>
    <xf numFmtId="3" fontId="21" fillId="35" borderId="38" xfId="0" applyNumberFormat="1" applyFont="1" applyFill="1" applyBorder="1" applyAlignment="1">
      <alignment horizontal="center" vertical="center" wrapText="1"/>
    </xf>
    <xf numFmtId="3" fontId="21" fillId="35" borderId="41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9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1" fillId="35" borderId="36" xfId="0" applyFont="1" applyFill="1" applyBorder="1" applyAlignment="1">
      <alignment horizontal="center" vertical="top" wrapText="1"/>
    </xf>
    <xf numFmtId="0" fontId="22" fillId="35" borderId="36" xfId="0" applyFont="1" applyFill="1" applyBorder="1" applyAlignment="1">
      <alignment/>
    </xf>
    <xf numFmtId="0" fontId="6" fillId="40" borderId="37" xfId="0" applyFont="1" applyFill="1" applyBorder="1" applyAlignment="1">
      <alignment horizontal="center" vertical="center" wrapText="1"/>
    </xf>
    <xf numFmtId="0" fontId="6" fillId="40" borderId="42" xfId="0" applyFont="1" applyFill="1" applyBorder="1" applyAlignment="1">
      <alignment horizontal="center" vertical="center" wrapText="1"/>
    </xf>
    <xf numFmtId="0" fontId="6" fillId="4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21" fillId="35" borderId="40" xfId="0" applyFont="1" applyFill="1" applyBorder="1" applyAlignment="1">
      <alignment horizontal="center" vertical="center" wrapText="1"/>
    </xf>
    <xf numFmtId="0" fontId="22" fillId="35" borderId="40" xfId="0" applyFont="1" applyFill="1" applyBorder="1" applyAlignment="1">
      <alignment horizontal="center" vertical="center" wrapText="1"/>
    </xf>
    <xf numFmtId="0" fontId="26" fillId="41" borderId="37" xfId="0" applyFont="1" applyFill="1" applyBorder="1" applyAlignment="1">
      <alignment horizontal="center" vertical="center"/>
    </xf>
    <xf numFmtId="0" fontId="26" fillId="41" borderId="42" xfId="0" applyFont="1" applyFill="1" applyBorder="1" applyAlignment="1">
      <alignment horizontal="center" vertical="center"/>
    </xf>
    <xf numFmtId="0" fontId="26" fillId="41" borderId="40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35" borderId="36" xfId="0" applyFont="1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21" fillId="35" borderId="38" xfId="0" applyFont="1" applyFill="1" applyBorder="1" applyAlignment="1">
      <alignment horizontal="center" vertical="center" wrapText="1"/>
    </xf>
    <xf numFmtId="0" fontId="21" fillId="35" borderId="41" xfId="0" applyFont="1" applyFill="1" applyBorder="1" applyAlignment="1">
      <alignment horizontal="center" vertical="center" wrapText="1"/>
    </xf>
    <xf numFmtId="0" fontId="21" fillId="35" borderId="36" xfId="0" applyFont="1" applyFill="1" applyBorder="1" applyAlignment="1">
      <alignment horizontal="center" vertical="center" wrapText="1"/>
    </xf>
    <xf numFmtId="0" fontId="22" fillId="35" borderId="36" xfId="0" applyFont="1" applyFill="1" applyBorder="1" applyAlignment="1">
      <alignment horizontal="center" vertical="center" wrapText="1"/>
    </xf>
    <xf numFmtId="3" fontId="21" fillId="35" borderId="37" xfId="0" applyNumberFormat="1" applyFont="1" applyFill="1" applyBorder="1" applyAlignment="1">
      <alignment horizontal="center" vertical="center" wrapText="1"/>
    </xf>
    <xf numFmtId="0" fontId="29" fillId="35" borderId="42" xfId="0" applyFont="1" applyFill="1" applyBorder="1" applyAlignment="1">
      <alignment horizontal="center" vertical="center" wrapText="1"/>
    </xf>
    <xf numFmtId="0" fontId="29" fillId="35" borderId="40" xfId="0" applyFont="1" applyFill="1" applyBorder="1" applyAlignment="1">
      <alignment horizontal="center" vertical="center" wrapText="1"/>
    </xf>
    <xf numFmtId="0" fontId="21" fillId="35" borderId="41" xfId="0" applyFont="1" applyFill="1" applyBorder="1" applyAlignment="1">
      <alignment horizontal="center" vertical="center" wrapText="1"/>
    </xf>
    <xf numFmtId="0" fontId="22" fillId="35" borderId="36" xfId="0" applyFont="1" applyFill="1" applyBorder="1" applyAlignment="1">
      <alignment vertical="center"/>
    </xf>
    <xf numFmtId="0" fontId="30" fillId="35" borderId="36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9" fillId="35" borderId="18" xfId="0" applyFont="1" applyFill="1" applyBorder="1" applyAlignment="1">
      <alignment horizontal="center" vertical="center" wrapText="1"/>
    </xf>
    <xf numFmtId="0" fontId="22" fillId="35" borderId="41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left" vertical="center" wrapText="1"/>
    </xf>
    <xf numFmtId="0" fontId="28" fillId="40" borderId="36" xfId="0" applyFont="1" applyFill="1" applyBorder="1" applyAlignment="1">
      <alignment horizontal="center" vertical="center" wrapText="1"/>
    </xf>
    <xf numFmtId="0" fontId="0" fillId="40" borderId="36" xfId="0" applyFont="1" applyFill="1" applyBorder="1" applyAlignment="1">
      <alignment horizontal="center" vertical="center" wrapText="1"/>
    </xf>
    <xf numFmtId="0" fontId="26" fillId="41" borderId="36" xfId="0" applyFont="1" applyFill="1" applyBorder="1" applyAlignment="1">
      <alignment horizontal="center" vertical="center"/>
    </xf>
    <xf numFmtId="0" fontId="27" fillId="41" borderId="36" xfId="0" applyFont="1" applyFill="1" applyBorder="1" applyAlignment="1">
      <alignment horizontal="center" vertical="center"/>
    </xf>
    <xf numFmtId="0" fontId="21" fillId="35" borderId="38" xfId="44" applyFont="1" applyFill="1" applyBorder="1" applyAlignment="1" applyProtection="1">
      <alignment horizontal="center" vertical="center" wrapText="1"/>
      <protection/>
    </xf>
    <xf numFmtId="0" fontId="21" fillId="35" borderId="41" xfId="44" applyFont="1" applyFill="1" applyBorder="1" applyAlignment="1" applyProtection="1">
      <alignment horizontal="center" vertical="center" wrapText="1"/>
      <protection/>
    </xf>
    <xf numFmtId="0" fontId="29" fillId="35" borderId="41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right" wrapText="1"/>
    </xf>
    <xf numFmtId="0" fontId="0" fillId="0" borderId="41" xfId="0" applyBorder="1" applyAlignment="1">
      <alignment wrapText="1"/>
    </xf>
    <xf numFmtId="0" fontId="21" fillId="0" borderId="38" xfId="0" applyFont="1" applyBorder="1" applyAlignment="1">
      <alignment horizontal="right" wrapText="1"/>
    </xf>
    <xf numFmtId="0" fontId="0" fillId="0" borderId="41" xfId="0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21" fillId="35" borderId="36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5" fillId="0" borderId="12" xfId="0" applyFont="1" applyBorder="1" applyAlignment="1">
      <alignment horizontal="center" wrapText="1"/>
    </xf>
    <xf numFmtId="0" fontId="21" fillId="35" borderId="37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3" fontId="21" fillId="35" borderId="38" xfId="0" applyNumberFormat="1" applyFont="1" applyFill="1" applyBorder="1" applyAlignment="1">
      <alignment horizontal="center" vertical="center" wrapText="1" shrinkToFit="1"/>
    </xf>
    <xf numFmtId="0" fontId="21" fillId="35" borderId="4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6" fillId="40" borderId="36" xfId="0" applyFont="1" applyFill="1" applyBorder="1" applyAlignment="1">
      <alignment horizontal="center" vertical="center" wrapText="1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Hiperłącze 3" xfId="46"/>
    <cellStyle name="Hiperłącze 4" xfId="47"/>
    <cellStyle name="Hiperłącze 5" xfId="48"/>
    <cellStyle name="Hiperłącze 6" xfId="49"/>
    <cellStyle name="Hiperłącze 7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ny 2" xfId="58"/>
    <cellStyle name="Normalny 2 2" xfId="59"/>
    <cellStyle name="Normalny 2 3" xfId="60"/>
    <cellStyle name="Normalny 3" xfId="61"/>
    <cellStyle name="Normalny 4" xfId="62"/>
    <cellStyle name="Obliczenia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4"/>
  <sheetViews>
    <sheetView zoomScalePageLayoutView="0" workbookViewId="0" topLeftCell="A119">
      <selection activeCell="A175" sqref="A175:B199"/>
    </sheetView>
  </sheetViews>
  <sheetFormatPr defaultColWidth="9.140625" defaultRowHeight="12.75"/>
  <cols>
    <col min="1" max="2" width="20.7109375" style="2" customWidth="1"/>
    <col min="3" max="3" width="12.8515625" style="2" customWidth="1"/>
    <col min="4" max="4" width="11.57421875" style="2" customWidth="1"/>
    <col min="5" max="6" width="10.421875" style="2" customWidth="1"/>
    <col min="7" max="7" width="15.57421875" style="37" customWidth="1"/>
    <col min="8" max="16384" width="9.140625" style="2" customWidth="1"/>
  </cols>
  <sheetData>
    <row r="1" spans="1:7" ht="32.25" customHeight="1" thickBot="1">
      <c r="A1" s="415" t="s">
        <v>194</v>
      </c>
      <c r="B1" s="434"/>
      <c r="C1" s="434"/>
      <c r="D1" s="434"/>
      <c r="E1" s="434"/>
      <c r="F1" s="434"/>
      <c r="G1" s="35"/>
    </row>
    <row r="2" spans="1:7" ht="10.5" customHeight="1" thickBot="1">
      <c r="A2" s="406" t="s">
        <v>189</v>
      </c>
      <c r="B2" s="406" t="s">
        <v>116</v>
      </c>
      <c r="C2" s="348" t="s">
        <v>190</v>
      </c>
      <c r="D2" s="420" t="s">
        <v>117</v>
      </c>
      <c r="E2" s="421"/>
      <c r="F2" s="422"/>
      <c r="G2" s="35"/>
    </row>
    <row r="3" spans="1:7" ht="10.5" customHeight="1">
      <c r="A3" s="407"/>
      <c r="B3" s="407"/>
      <c r="C3" s="407"/>
      <c r="D3" s="406" t="s">
        <v>279</v>
      </c>
      <c r="E3" s="406" t="s">
        <v>118</v>
      </c>
      <c r="F3" s="122" t="s">
        <v>119</v>
      </c>
      <c r="G3" s="35"/>
    </row>
    <row r="4" spans="1:7" ht="48.75" customHeight="1" thickBot="1">
      <c r="A4" s="408"/>
      <c r="B4" s="408"/>
      <c r="C4" s="408"/>
      <c r="D4" s="438"/>
      <c r="E4" s="408"/>
      <c r="F4" s="123"/>
      <c r="G4" s="35"/>
    </row>
    <row r="5" spans="1:7" ht="10.5">
      <c r="A5" s="150"/>
      <c r="B5" s="87">
        <v>1</v>
      </c>
      <c r="C5" s="93"/>
      <c r="D5" s="93"/>
      <c r="E5" s="151"/>
      <c r="F5" s="93"/>
      <c r="G5" s="35"/>
    </row>
    <row r="6" spans="1:7" ht="19.5" customHeight="1">
      <c r="A6" s="78" t="s">
        <v>128</v>
      </c>
      <c r="B6" s="111" t="s">
        <v>131</v>
      </c>
      <c r="C6" s="110"/>
      <c r="D6" s="110"/>
      <c r="E6" s="92"/>
      <c r="F6" s="110"/>
      <c r="G6" s="35"/>
    </row>
    <row r="7" spans="1:7" ht="10.5">
      <c r="A7" s="78" t="s">
        <v>132</v>
      </c>
      <c r="B7" s="111" t="s">
        <v>133</v>
      </c>
      <c r="C7" s="110"/>
      <c r="D7" s="110"/>
      <c r="E7" s="92"/>
      <c r="F7" s="110"/>
      <c r="G7" s="35"/>
    </row>
    <row r="8" spans="1:7" ht="10.5">
      <c r="A8" s="78" t="s">
        <v>126</v>
      </c>
      <c r="B8" s="111" t="s">
        <v>134</v>
      </c>
      <c r="C8" s="110"/>
      <c r="D8" s="110"/>
      <c r="E8" s="92"/>
      <c r="F8" s="110"/>
      <c r="G8" s="35"/>
    </row>
    <row r="9" spans="1:7" ht="11.25" thickBot="1">
      <c r="A9" s="78"/>
      <c r="B9" s="111" t="s">
        <v>126</v>
      </c>
      <c r="C9" s="152">
        <v>238646</v>
      </c>
      <c r="D9" s="152">
        <v>202849</v>
      </c>
      <c r="E9" s="153">
        <v>35797</v>
      </c>
      <c r="F9" s="110">
        <v>0</v>
      </c>
      <c r="G9" s="36">
        <f>SUM(D9:F9)</f>
        <v>238646</v>
      </c>
    </row>
    <row r="10" spans="1:7" ht="53.25" thickBot="1">
      <c r="A10" s="125" t="s">
        <v>206</v>
      </c>
      <c r="B10" s="136" t="s">
        <v>282</v>
      </c>
      <c r="C10" s="139">
        <v>275947</v>
      </c>
      <c r="D10" s="139">
        <v>234555</v>
      </c>
      <c r="E10" s="141">
        <v>41392</v>
      </c>
      <c r="F10" s="126">
        <v>0</v>
      </c>
      <c r="G10" s="177">
        <f>SUM(D10:F10)</f>
        <v>275947</v>
      </c>
    </row>
    <row r="11" spans="1:7" ht="10.5" customHeight="1">
      <c r="A11" s="393" t="s">
        <v>191</v>
      </c>
      <c r="B11" s="394"/>
      <c r="C11" s="411">
        <f>SUM(C9:C10)</f>
        <v>514593</v>
      </c>
      <c r="D11" s="411">
        <f>SUM(D9:D10)</f>
        <v>437404</v>
      </c>
      <c r="E11" s="424">
        <f>SUM(E9:E10)</f>
        <v>77189</v>
      </c>
      <c r="F11" s="423">
        <v>0</v>
      </c>
      <c r="G11" s="35"/>
    </row>
    <row r="12" spans="1:7" ht="11.25" customHeight="1" thickBot="1">
      <c r="A12" s="395"/>
      <c r="B12" s="396"/>
      <c r="C12" s="412"/>
      <c r="D12" s="412"/>
      <c r="E12" s="396"/>
      <c r="F12" s="412"/>
      <c r="G12" s="35"/>
    </row>
    <row r="13" spans="1:7" ht="13.5" thickBot="1">
      <c r="A13" s="389" t="s">
        <v>189</v>
      </c>
      <c r="B13" s="348" t="s">
        <v>116</v>
      </c>
      <c r="C13" s="348" t="s">
        <v>190</v>
      </c>
      <c r="D13" s="420" t="s">
        <v>117</v>
      </c>
      <c r="E13" s="421"/>
      <c r="F13" s="422"/>
      <c r="G13" s="35"/>
    </row>
    <row r="14" spans="1:7" ht="32.25" thickBot="1">
      <c r="A14" s="349"/>
      <c r="B14" s="349"/>
      <c r="C14" s="449"/>
      <c r="D14" s="121" t="s">
        <v>192</v>
      </c>
      <c r="E14" s="121" t="s">
        <v>118</v>
      </c>
      <c r="F14" s="122" t="s">
        <v>119</v>
      </c>
      <c r="G14" s="35"/>
    </row>
    <row r="15" spans="1:7" ht="12.75">
      <c r="A15" s="366" t="s">
        <v>164</v>
      </c>
      <c r="B15" s="45">
        <v>3</v>
      </c>
      <c r="C15" s="42"/>
      <c r="D15" s="116"/>
      <c r="E15" s="118"/>
      <c r="F15" s="117"/>
      <c r="G15" s="35"/>
    </row>
    <row r="16" spans="1:7" ht="31.5">
      <c r="A16" s="367"/>
      <c r="B16" s="67" t="s">
        <v>165</v>
      </c>
      <c r="C16" s="42"/>
      <c r="D16" s="50"/>
      <c r="E16" s="53"/>
      <c r="F16" s="45"/>
      <c r="G16" s="35"/>
    </row>
    <row r="17" spans="1:7" ht="21.75" thickBot="1">
      <c r="A17" s="367"/>
      <c r="B17" s="67" t="s">
        <v>170</v>
      </c>
      <c r="C17" s="95">
        <v>1400000</v>
      </c>
      <c r="D17" s="98">
        <v>1050000</v>
      </c>
      <c r="E17" s="99">
        <v>350000</v>
      </c>
      <c r="F17" s="62">
        <v>0</v>
      </c>
      <c r="G17" s="36">
        <f>SUM(D17:F17)</f>
        <v>1400000</v>
      </c>
    </row>
    <row r="18" spans="1:7" ht="10.5">
      <c r="A18" s="367"/>
      <c r="B18" s="66">
        <v>4</v>
      </c>
      <c r="C18" s="49"/>
      <c r="D18" s="50"/>
      <c r="E18" s="63"/>
      <c r="F18" s="45"/>
      <c r="G18" s="35"/>
    </row>
    <row r="19" spans="1:7" ht="10.5">
      <c r="A19" s="367"/>
      <c r="B19" s="68" t="s">
        <v>166</v>
      </c>
      <c r="C19" s="50"/>
      <c r="D19" s="50"/>
      <c r="E19" s="53"/>
      <c r="F19" s="45"/>
      <c r="G19" s="64"/>
    </row>
    <row r="20" spans="1:7" ht="10.5">
      <c r="A20" s="367"/>
      <c r="B20" s="68" t="s">
        <v>167</v>
      </c>
      <c r="C20" s="59"/>
      <c r="D20" s="59"/>
      <c r="E20" s="63"/>
      <c r="F20" s="60"/>
      <c r="G20" s="35"/>
    </row>
    <row r="21" spans="1:7" ht="21">
      <c r="A21" s="367"/>
      <c r="B21" s="68" t="s">
        <v>136</v>
      </c>
      <c r="C21" s="51"/>
      <c r="D21" s="51"/>
      <c r="E21" s="53"/>
      <c r="F21" s="56"/>
      <c r="G21" s="35"/>
    </row>
    <row r="22" spans="1:7" ht="11.25" thickBot="1">
      <c r="A22" s="367"/>
      <c r="B22" s="69" t="s">
        <v>168</v>
      </c>
      <c r="C22" s="98">
        <v>1816000</v>
      </c>
      <c r="D22" s="98">
        <v>1326000</v>
      </c>
      <c r="E22" s="99">
        <v>454000</v>
      </c>
      <c r="F22" s="62">
        <v>0</v>
      </c>
      <c r="G22" s="36">
        <f>SUM(D22:F22)</f>
        <v>1780000</v>
      </c>
    </row>
    <row r="23" spans="1:7" ht="10.5">
      <c r="A23" s="367"/>
      <c r="B23" s="44">
        <v>5</v>
      </c>
      <c r="C23" s="49"/>
      <c r="D23" s="49"/>
      <c r="E23" s="39"/>
      <c r="F23" s="44"/>
      <c r="G23" s="35"/>
    </row>
    <row r="24" spans="1:7" ht="21">
      <c r="A24" s="367"/>
      <c r="B24" s="67" t="s">
        <v>140</v>
      </c>
      <c r="C24" s="59"/>
      <c r="D24" s="59"/>
      <c r="E24" s="63"/>
      <c r="F24" s="60"/>
      <c r="G24" s="35"/>
    </row>
    <row r="25" spans="1:7" ht="11.25" thickBot="1">
      <c r="A25" s="367"/>
      <c r="B25" s="70" t="s">
        <v>169</v>
      </c>
      <c r="C25" s="98">
        <v>363000</v>
      </c>
      <c r="D25" s="98">
        <v>272250</v>
      </c>
      <c r="E25" s="99">
        <v>90750</v>
      </c>
      <c r="F25" s="62">
        <v>0</v>
      </c>
      <c r="G25" s="36">
        <f>SUM(D25:F25)</f>
        <v>363000</v>
      </c>
    </row>
    <row r="26" spans="1:7" ht="10.5">
      <c r="A26" s="367"/>
      <c r="B26" s="66">
        <v>6</v>
      </c>
      <c r="C26" s="39"/>
      <c r="D26" s="66"/>
      <c r="E26" s="39"/>
      <c r="F26" s="39"/>
      <c r="G26" s="35"/>
    </row>
    <row r="27" spans="1:7" ht="10.5">
      <c r="A27" s="367"/>
      <c r="B27" s="68" t="s">
        <v>171</v>
      </c>
      <c r="C27" s="63"/>
      <c r="E27" s="63"/>
      <c r="F27" s="63"/>
      <c r="G27" s="35"/>
    </row>
    <row r="28" spans="1:7" ht="21">
      <c r="A28" s="367"/>
      <c r="B28" s="68" t="s">
        <v>137</v>
      </c>
      <c r="C28" s="72"/>
      <c r="D28" s="57"/>
      <c r="E28" s="72"/>
      <c r="F28" s="54"/>
      <c r="G28" s="64"/>
    </row>
    <row r="29" spans="1:7" ht="21">
      <c r="A29" s="367"/>
      <c r="B29" s="68" t="s">
        <v>138</v>
      </c>
      <c r="C29" s="54"/>
      <c r="D29" s="43"/>
      <c r="E29" s="54"/>
      <c r="F29" s="54"/>
      <c r="G29" s="35"/>
    </row>
    <row r="30" spans="1:7" ht="11.25" thickBot="1">
      <c r="A30" s="367"/>
      <c r="B30" s="68" t="s">
        <v>139</v>
      </c>
      <c r="C30" s="99">
        <v>1570000</v>
      </c>
      <c r="D30" s="95">
        <v>1177500</v>
      </c>
      <c r="E30" s="97">
        <v>392500</v>
      </c>
      <c r="F30" s="53">
        <v>0</v>
      </c>
      <c r="G30" s="36">
        <f>SUM(D30:F30)</f>
        <v>1570000</v>
      </c>
    </row>
    <row r="31" spans="1:7" ht="10.5">
      <c r="A31" s="367"/>
      <c r="B31" s="66">
        <v>7</v>
      </c>
      <c r="C31" s="39"/>
      <c r="D31" s="66"/>
      <c r="E31" s="39"/>
      <c r="F31" s="39"/>
      <c r="G31" s="64"/>
    </row>
    <row r="32" spans="1:7" ht="10.5">
      <c r="A32" s="367"/>
      <c r="B32" s="68" t="s">
        <v>172</v>
      </c>
      <c r="C32" s="53"/>
      <c r="D32" s="42"/>
      <c r="E32" s="53"/>
      <c r="F32" s="53"/>
      <c r="G32" s="35"/>
    </row>
    <row r="33" spans="1:7" ht="10.5">
      <c r="A33" s="367"/>
      <c r="B33" s="68" t="s">
        <v>141</v>
      </c>
      <c r="C33" s="63"/>
      <c r="E33" s="63"/>
      <c r="F33" s="63"/>
      <c r="G33" s="35"/>
    </row>
    <row r="34" spans="1:7" ht="21.75" thickBot="1">
      <c r="A34" s="367"/>
      <c r="B34" s="68" t="s">
        <v>173</v>
      </c>
      <c r="C34" s="99">
        <v>426000</v>
      </c>
      <c r="D34" s="95">
        <v>319500</v>
      </c>
      <c r="E34" s="99">
        <v>106500</v>
      </c>
      <c r="F34" s="61">
        <v>0</v>
      </c>
      <c r="G34" s="36">
        <f>SUM(D34:F34)</f>
        <v>426000</v>
      </c>
    </row>
    <row r="35" spans="1:7" ht="10.5">
      <c r="A35" s="367"/>
      <c r="B35" s="66">
        <v>8</v>
      </c>
      <c r="C35" s="49"/>
      <c r="D35" s="49"/>
      <c r="E35" s="39"/>
      <c r="F35" s="44"/>
      <c r="G35" s="35"/>
    </row>
    <row r="36" spans="1:7" ht="10.5">
      <c r="A36" s="367"/>
      <c r="B36" s="68" t="s">
        <v>142</v>
      </c>
      <c r="C36" s="50"/>
      <c r="D36" s="50"/>
      <c r="E36" s="53"/>
      <c r="F36" s="45"/>
      <c r="G36" s="35"/>
    </row>
    <row r="37" spans="1:7" ht="10.5">
      <c r="A37" s="367"/>
      <c r="B37" s="68" t="s">
        <v>143</v>
      </c>
      <c r="C37" s="59"/>
      <c r="D37" s="59"/>
      <c r="E37" s="63"/>
      <c r="F37" s="60"/>
      <c r="G37" s="35"/>
    </row>
    <row r="38" spans="1:7" ht="21.75" thickBot="1">
      <c r="A38" s="367"/>
      <c r="B38" s="69" t="s">
        <v>174</v>
      </c>
      <c r="C38" s="96">
        <v>1270000</v>
      </c>
      <c r="D38" s="96">
        <v>952500</v>
      </c>
      <c r="E38" s="97">
        <v>317500</v>
      </c>
      <c r="F38" s="45">
        <v>0</v>
      </c>
      <c r="G38" s="36">
        <f>SUM(D38:F38)</f>
        <v>1270000</v>
      </c>
    </row>
    <row r="39" spans="1:7" ht="10.5">
      <c r="A39" s="367"/>
      <c r="B39" s="41">
        <v>9</v>
      </c>
      <c r="C39" s="39"/>
      <c r="D39" s="39"/>
      <c r="E39" s="39"/>
      <c r="F39" s="39"/>
      <c r="G39" s="35"/>
    </row>
    <row r="40" spans="1:7" ht="10.5">
      <c r="A40" s="367"/>
      <c r="B40" s="68" t="s">
        <v>144</v>
      </c>
      <c r="C40" s="53"/>
      <c r="D40" s="53"/>
      <c r="E40" s="53"/>
      <c r="F40" s="53"/>
      <c r="G40" s="35"/>
    </row>
    <row r="41" spans="1:7" ht="10.5">
      <c r="A41" s="367"/>
      <c r="B41" s="68" t="s">
        <v>175</v>
      </c>
      <c r="C41" s="63"/>
      <c r="D41" s="63"/>
      <c r="E41" s="63"/>
      <c r="F41" s="63"/>
      <c r="G41" s="35"/>
    </row>
    <row r="42" spans="1:7" ht="21.75" thickBot="1">
      <c r="A42" s="367"/>
      <c r="B42" s="68" t="s">
        <v>176</v>
      </c>
      <c r="C42" s="99">
        <v>3340000</v>
      </c>
      <c r="D42" s="99">
        <v>2505000</v>
      </c>
      <c r="E42" s="99">
        <v>835000</v>
      </c>
      <c r="F42" s="61">
        <v>0</v>
      </c>
      <c r="G42" s="36">
        <f>SUM(D42:F42)</f>
        <v>3340000</v>
      </c>
    </row>
    <row r="43" spans="1:7" ht="10.5">
      <c r="A43" s="367"/>
      <c r="B43" s="66">
        <v>10</v>
      </c>
      <c r="C43" s="49"/>
      <c r="D43" s="49"/>
      <c r="E43" s="39"/>
      <c r="F43" s="44"/>
      <c r="G43" s="35"/>
    </row>
    <row r="44" spans="1:7" ht="10.5">
      <c r="A44" s="367"/>
      <c r="B44" s="68" t="s">
        <v>145</v>
      </c>
      <c r="C44" s="50"/>
      <c r="D44" s="50"/>
      <c r="E44" s="53"/>
      <c r="F44" s="45"/>
      <c r="G44" s="35"/>
    </row>
    <row r="45" spans="1:7" ht="12.75" customHeight="1">
      <c r="A45" s="367"/>
      <c r="B45" s="68" t="s">
        <v>178</v>
      </c>
      <c r="C45" s="59"/>
      <c r="D45" s="59"/>
      <c r="E45" s="63"/>
      <c r="F45" s="60"/>
      <c r="G45" s="35"/>
    </row>
    <row r="46" spans="1:7" ht="21.75" thickBot="1">
      <c r="A46" s="367"/>
      <c r="B46" s="68" t="s">
        <v>177</v>
      </c>
      <c r="C46" s="96">
        <v>1955000</v>
      </c>
      <c r="D46" s="96">
        <v>1466250</v>
      </c>
      <c r="E46" s="97">
        <v>488750</v>
      </c>
      <c r="F46" s="53">
        <v>0</v>
      </c>
      <c r="G46" s="36">
        <f>SUM(D46:F46)</f>
        <v>1955000</v>
      </c>
    </row>
    <row r="47" spans="1:7" ht="10.5">
      <c r="A47" s="367"/>
      <c r="B47" s="66">
        <v>11</v>
      </c>
      <c r="C47" s="39"/>
      <c r="D47" s="66"/>
      <c r="E47" s="39"/>
      <c r="F47" s="39"/>
      <c r="G47" s="35"/>
    </row>
    <row r="48" spans="1:7" ht="10.5">
      <c r="A48" s="367"/>
      <c r="B48" s="68" t="s">
        <v>179</v>
      </c>
      <c r="C48" s="53"/>
      <c r="D48" s="42"/>
      <c r="E48" s="53"/>
      <c r="F48" s="53"/>
      <c r="G48" s="35"/>
    </row>
    <row r="49" spans="1:7" ht="21.75" thickBot="1">
      <c r="A49" s="367"/>
      <c r="B49" s="68" t="s">
        <v>184</v>
      </c>
      <c r="C49" s="99">
        <v>1450000</v>
      </c>
      <c r="D49" s="95">
        <v>1087500</v>
      </c>
      <c r="E49" s="99">
        <v>362500</v>
      </c>
      <c r="F49" s="61">
        <v>0</v>
      </c>
      <c r="G49" s="36">
        <f>SUM(D49:F49)</f>
        <v>1450000</v>
      </c>
    </row>
    <row r="50" spans="1:7" ht="10.5">
      <c r="A50" s="367"/>
      <c r="B50" s="66">
        <v>12</v>
      </c>
      <c r="C50" s="49"/>
      <c r="D50" s="49"/>
      <c r="E50" s="39"/>
      <c r="F50" s="44"/>
      <c r="G50" s="35"/>
    </row>
    <row r="51" spans="1:7" ht="10.5">
      <c r="A51" s="367"/>
      <c r="B51" s="68" t="s">
        <v>180</v>
      </c>
      <c r="C51" s="59"/>
      <c r="D51" s="59"/>
      <c r="E51" s="63"/>
      <c r="F51" s="60"/>
      <c r="G51" s="35"/>
    </row>
    <row r="52" spans="1:7" ht="10.5">
      <c r="A52" s="367"/>
      <c r="B52" s="68" t="s">
        <v>146</v>
      </c>
      <c r="C52" s="51"/>
      <c r="D52" s="51"/>
      <c r="E52" s="54"/>
      <c r="F52" s="56"/>
      <c r="G52" s="35"/>
    </row>
    <row r="53" spans="1:7" ht="21">
      <c r="A53" s="367"/>
      <c r="B53" s="68" t="s">
        <v>147</v>
      </c>
      <c r="C53" s="51"/>
      <c r="D53" s="51"/>
      <c r="E53" s="54"/>
      <c r="F53" s="56"/>
      <c r="G53" s="35"/>
    </row>
    <row r="54" spans="1:7" ht="11.25" thickBot="1">
      <c r="A54" s="367"/>
      <c r="B54" s="69" t="s">
        <v>148</v>
      </c>
      <c r="C54" s="98">
        <v>580000</v>
      </c>
      <c r="D54" s="98">
        <v>435000</v>
      </c>
      <c r="E54" s="99">
        <v>145000</v>
      </c>
      <c r="F54" s="62">
        <v>0</v>
      </c>
      <c r="G54" s="36">
        <f>SUM(D54:F54)</f>
        <v>580000</v>
      </c>
    </row>
    <row r="55" spans="1:7" ht="10.5">
      <c r="A55" s="367"/>
      <c r="B55" s="42">
        <v>13</v>
      </c>
      <c r="C55" s="49"/>
      <c r="D55" s="39"/>
      <c r="E55" s="44"/>
      <c r="F55" s="45"/>
      <c r="G55" s="35"/>
    </row>
    <row r="56" spans="1:7" ht="10.5">
      <c r="A56" s="367"/>
      <c r="B56" s="68" t="s">
        <v>181</v>
      </c>
      <c r="C56" s="50"/>
      <c r="D56" s="53"/>
      <c r="E56" s="45"/>
      <c r="F56" s="45"/>
      <c r="G56" s="35"/>
    </row>
    <row r="57" spans="1:7" ht="10.5">
      <c r="A57" s="367"/>
      <c r="B57" s="68" t="s">
        <v>182</v>
      </c>
      <c r="C57" s="59"/>
      <c r="D57" s="63"/>
      <c r="E57" s="60"/>
      <c r="F57" s="45"/>
      <c r="G57" s="35"/>
    </row>
    <row r="58" spans="1:7" ht="21">
      <c r="A58" s="367"/>
      <c r="B58" s="68" t="s">
        <v>183</v>
      </c>
      <c r="C58" s="71"/>
      <c r="D58" s="72"/>
      <c r="E58" s="46"/>
      <c r="F58" s="45"/>
      <c r="G58" s="35"/>
    </row>
    <row r="59" spans="1:7" ht="11.25" thickBot="1">
      <c r="A59" s="367"/>
      <c r="B59" s="69" t="s">
        <v>149</v>
      </c>
      <c r="C59" s="98">
        <v>3120000</v>
      </c>
      <c r="D59" s="99">
        <v>2340000</v>
      </c>
      <c r="E59" s="100">
        <v>780000</v>
      </c>
      <c r="F59" s="62">
        <v>0</v>
      </c>
      <c r="G59" s="36">
        <f>SUM(D59:F59)</f>
        <v>3120000</v>
      </c>
    </row>
    <row r="60" spans="1:7" ht="12.75">
      <c r="A60" s="195"/>
      <c r="B60" s="161">
        <v>14</v>
      </c>
      <c r="C60" s="324">
        <v>300000</v>
      </c>
      <c r="D60" s="324">
        <v>225000</v>
      </c>
      <c r="E60" s="324">
        <v>75000</v>
      </c>
      <c r="F60" s="327">
        <v>0</v>
      </c>
      <c r="G60" s="142"/>
    </row>
    <row r="61" spans="1:7" ht="21.75" thickBot="1">
      <c r="A61" s="195"/>
      <c r="B61" s="159" t="s">
        <v>140</v>
      </c>
      <c r="C61" s="325"/>
      <c r="D61" s="325"/>
      <c r="E61" s="325"/>
      <c r="F61" s="325"/>
      <c r="G61" s="142"/>
    </row>
    <row r="62" spans="1:7" ht="13.5" thickBot="1">
      <c r="A62" s="195"/>
      <c r="B62" s="160" t="s">
        <v>214</v>
      </c>
      <c r="C62" s="326"/>
      <c r="D62" s="326"/>
      <c r="E62" s="326"/>
      <c r="F62" s="326"/>
      <c r="G62" s="175">
        <f>SUM(D62:F62)</f>
        <v>0</v>
      </c>
    </row>
    <row r="63" spans="1:7" ht="12.75">
      <c r="A63" s="195"/>
      <c r="B63" s="158">
        <v>16</v>
      </c>
      <c r="C63" s="162"/>
      <c r="D63" s="166"/>
      <c r="E63" s="162"/>
      <c r="F63" s="156"/>
      <c r="G63" s="142"/>
    </row>
    <row r="64" spans="1:7" ht="12.75">
      <c r="A64" s="195"/>
      <c r="B64" s="159" t="s">
        <v>216</v>
      </c>
      <c r="C64" s="163"/>
      <c r="D64" s="165"/>
      <c r="E64" s="163"/>
      <c r="F64" s="157"/>
      <c r="G64" s="142"/>
    </row>
    <row r="65" spans="1:7" ht="21.75" thickBot="1">
      <c r="A65" s="195"/>
      <c r="B65" s="159" t="s">
        <v>222</v>
      </c>
      <c r="C65" s="63"/>
      <c r="E65" s="63"/>
      <c r="G65" s="142"/>
    </row>
    <row r="66" spans="1:7" ht="21.75" thickBot="1">
      <c r="A66" s="195"/>
      <c r="B66" s="159" t="s">
        <v>223</v>
      </c>
      <c r="C66" s="171">
        <v>5150000</v>
      </c>
      <c r="D66" s="176">
        <v>3862500</v>
      </c>
      <c r="E66" s="171">
        <v>1287500</v>
      </c>
      <c r="F66" s="157">
        <v>0</v>
      </c>
      <c r="G66" s="175">
        <f>SUM(D66:F66)</f>
        <v>5150000</v>
      </c>
    </row>
    <row r="67" spans="1:7" ht="12.75">
      <c r="A67" s="195"/>
      <c r="B67" s="159"/>
      <c r="C67" s="205"/>
      <c r="D67" s="205"/>
      <c r="E67" s="205"/>
      <c r="F67" s="219"/>
      <c r="G67" s="220"/>
    </row>
    <row r="68" spans="1:7" ht="12.75">
      <c r="A68" s="195"/>
      <c r="B68" s="208"/>
      <c r="C68" s="97"/>
      <c r="D68" s="97"/>
      <c r="E68" s="97"/>
      <c r="F68" s="45"/>
      <c r="G68" s="36"/>
    </row>
    <row r="69" spans="1:7" ht="12.75">
      <c r="A69" s="195"/>
      <c r="B69" s="208" t="s">
        <v>284</v>
      </c>
      <c r="C69" s="97"/>
      <c r="D69" s="97"/>
      <c r="E69" s="97"/>
      <c r="F69" s="45"/>
      <c r="G69" s="36"/>
    </row>
    <row r="70" spans="1:7" ht="13.5" thickBot="1">
      <c r="A70" s="196"/>
      <c r="B70" s="207"/>
      <c r="C70" s="207"/>
      <c r="D70" s="207"/>
      <c r="E70" s="207"/>
      <c r="F70" s="206"/>
      <c r="G70" s="2"/>
    </row>
    <row r="71" spans="1:7" ht="10.5">
      <c r="A71" s="386" t="s">
        <v>283</v>
      </c>
      <c r="B71" s="77">
        <v>14</v>
      </c>
      <c r="C71" s="74"/>
      <c r="D71" s="75"/>
      <c r="E71" s="75"/>
      <c r="F71" s="75"/>
      <c r="G71" s="64"/>
    </row>
    <row r="72" spans="1:7" ht="21">
      <c r="A72" s="387"/>
      <c r="B72" s="71" t="s">
        <v>185</v>
      </c>
      <c r="C72" s="101">
        <v>600000</v>
      </c>
      <c r="D72" s="102">
        <v>450000</v>
      </c>
      <c r="E72" s="102">
        <v>150000</v>
      </c>
      <c r="F72" s="76">
        <v>0</v>
      </c>
      <c r="G72" s="36">
        <f>SUM(D72:F72)</f>
        <v>600000</v>
      </c>
    </row>
    <row r="73" spans="1:7" ht="11.25" thickBot="1">
      <c r="A73" s="388"/>
      <c r="B73" s="58" t="s">
        <v>132</v>
      </c>
      <c r="C73" s="47"/>
      <c r="D73" s="48"/>
      <c r="E73" s="48"/>
      <c r="F73" s="56"/>
      <c r="G73" s="64"/>
    </row>
    <row r="74" spans="1:7" ht="10.5">
      <c r="A74" s="77" t="s">
        <v>150</v>
      </c>
      <c r="B74" s="77">
        <v>15</v>
      </c>
      <c r="C74" s="77"/>
      <c r="D74" s="80"/>
      <c r="E74" s="83"/>
      <c r="F74" s="80"/>
      <c r="G74" s="64"/>
    </row>
    <row r="75" spans="1:7" ht="10.5">
      <c r="A75" s="78" t="s">
        <v>121</v>
      </c>
      <c r="B75" s="71" t="s">
        <v>151</v>
      </c>
      <c r="C75" s="103">
        <v>4000000</v>
      </c>
      <c r="D75" s="104">
        <v>3000000</v>
      </c>
      <c r="E75" s="105">
        <v>1000000</v>
      </c>
      <c r="F75" s="81">
        <v>0</v>
      </c>
      <c r="G75" s="36">
        <f>SUM(D75:F75)</f>
        <v>4000000</v>
      </c>
    </row>
    <row r="76" spans="1:7" ht="11.25" thickBot="1">
      <c r="A76" s="79" t="s">
        <v>130</v>
      </c>
      <c r="B76" s="58" t="s">
        <v>152</v>
      </c>
      <c r="C76" s="52"/>
      <c r="D76" s="55"/>
      <c r="E76" s="73"/>
      <c r="F76" s="55"/>
      <c r="G76" s="64"/>
    </row>
    <row r="77" spans="1:7" ht="10.5">
      <c r="A77" s="78"/>
      <c r="B77" s="80">
        <v>16</v>
      </c>
      <c r="C77" s="80"/>
      <c r="D77" s="82"/>
      <c r="E77" s="80"/>
      <c r="F77" s="81"/>
      <c r="G77" s="64"/>
    </row>
    <row r="78" spans="1:7" ht="21">
      <c r="A78" s="78" t="s">
        <v>153</v>
      </c>
      <c r="B78" s="72" t="s">
        <v>154</v>
      </c>
      <c r="C78" s="104">
        <v>5000000</v>
      </c>
      <c r="D78" s="105">
        <v>3750000</v>
      </c>
      <c r="E78" s="104">
        <v>1250000</v>
      </c>
      <c r="F78" s="81">
        <v>0</v>
      </c>
      <c r="G78" s="36">
        <f>SUM(D78:F78)</f>
        <v>5000000</v>
      </c>
    </row>
    <row r="79" spans="1:7" ht="11.25" thickBot="1">
      <c r="A79" s="51"/>
      <c r="B79" s="72"/>
      <c r="C79" s="72"/>
      <c r="D79" s="57"/>
      <c r="E79" s="72"/>
      <c r="F79" s="54"/>
      <c r="G79" s="64"/>
    </row>
    <row r="80" spans="1:7" ht="10.5">
      <c r="A80" s="51"/>
      <c r="B80" s="80">
        <v>17</v>
      </c>
      <c r="C80" s="80"/>
      <c r="D80" s="83"/>
      <c r="E80" s="80"/>
      <c r="F80" s="80"/>
      <c r="G80" s="64"/>
    </row>
    <row r="81" spans="1:7" ht="21.75" thickBot="1">
      <c r="A81" s="51"/>
      <c r="B81" s="72" t="s">
        <v>157</v>
      </c>
      <c r="C81" s="104">
        <v>800000</v>
      </c>
      <c r="D81" s="105">
        <v>600000</v>
      </c>
      <c r="E81" s="104">
        <v>200000</v>
      </c>
      <c r="F81" s="81">
        <v>0</v>
      </c>
      <c r="G81" s="36">
        <f>SUM(D81:F81)</f>
        <v>800000</v>
      </c>
    </row>
    <row r="82" spans="1:7" ht="22.5" customHeight="1">
      <c r="A82" s="446" t="s">
        <v>120</v>
      </c>
      <c r="B82" s="80">
        <v>18</v>
      </c>
      <c r="C82" s="80"/>
      <c r="D82" s="83"/>
      <c r="E82" s="80"/>
      <c r="F82" s="80"/>
      <c r="G82" s="64"/>
    </row>
    <row r="83" spans="1:7" ht="11.25" customHeight="1" thickBot="1">
      <c r="A83" s="447"/>
      <c r="B83" s="40" t="s">
        <v>154</v>
      </c>
      <c r="C83" s="106">
        <v>800000</v>
      </c>
      <c r="D83" s="85">
        <v>0</v>
      </c>
      <c r="E83" s="106">
        <v>300000</v>
      </c>
      <c r="F83" s="106">
        <v>500000</v>
      </c>
      <c r="G83" s="36">
        <f>SUM(D83:F83)</f>
        <v>800000</v>
      </c>
    </row>
    <row r="84" spans="1:7" ht="10.5">
      <c r="A84" s="87"/>
      <c r="B84" s="77">
        <v>19</v>
      </c>
      <c r="C84" s="77"/>
      <c r="D84" s="80"/>
      <c r="E84" s="75"/>
      <c r="F84" s="80"/>
      <c r="G84" s="64"/>
    </row>
    <row r="85" spans="1:7" ht="32.25" thickBot="1">
      <c r="A85" s="88" t="s">
        <v>158</v>
      </c>
      <c r="B85" s="58" t="s">
        <v>159</v>
      </c>
      <c r="C85" s="107">
        <v>2000000</v>
      </c>
      <c r="D85" s="106">
        <v>1500000</v>
      </c>
      <c r="E85" s="108">
        <v>500000</v>
      </c>
      <c r="F85" s="84">
        <v>0</v>
      </c>
      <c r="G85" s="36">
        <f>SUM(D85:F85)</f>
        <v>2000000</v>
      </c>
    </row>
    <row r="86" spans="1:7" ht="10.5">
      <c r="A86" s="381" t="s">
        <v>122</v>
      </c>
      <c r="B86" s="77">
        <v>20</v>
      </c>
      <c r="C86" s="77"/>
      <c r="D86" s="80"/>
      <c r="E86" s="75"/>
      <c r="F86" s="80"/>
      <c r="G86" s="64"/>
    </row>
    <row r="87" spans="1:7" ht="32.25" thickBot="1">
      <c r="A87" s="382"/>
      <c r="B87" s="58" t="s">
        <v>186</v>
      </c>
      <c r="C87" s="107">
        <v>900000</v>
      </c>
      <c r="D87" s="106">
        <v>675000</v>
      </c>
      <c r="E87" s="108">
        <v>225000</v>
      </c>
      <c r="F87" s="84">
        <v>0</v>
      </c>
      <c r="G87" s="36">
        <f>SUM(D87:F87)</f>
        <v>900000</v>
      </c>
    </row>
    <row r="88" spans="1:7" ht="10.5">
      <c r="A88" s="381" t="s">
        <v>160</v>
      </c>
      <c r="B88" s="77">
        <v>21</v>
      </c>
      <c r="C88" s="77"/>
      <c r="D88" s="80"/>
      <c r="E88" s="75"/>
      <c r="F88" s="80"/>
      <c r="G88" s="64"/>
    </row>
    <row r="89" spans="1:7" ht="11.25" thickBot="1">
      <c r="A89" s="382"/>
      <c r="B89" s="58" t="s">
        <v>187</v>
      </c>
      <c r="C89" s="107">
        <v>400000</v>
      </c>
      <c r="D89" s="84">
        <v>0</v>
      </c>
      <c r="E89" s="86">
        <v>0</v>
      </c>
      <c r="F89" s="106">
        <v>400000</v>
      </c>
      <c r="G89" s="36">
        <f>SUM(D89:F89)</f>
        <v>400000</v>
      </c>
    </row>
    <row r="90" spans="1:7" ht="10.5">
      <c r="A90" s="87"/>
      <c r="B90" s="77">
        <v>22</v>
      </c>
      <c r="C90" s="77"/>
      <c r="D90" s="80"/>
      <c r="E90" s="75"/>
      <c r="F90" s="75"/>
      <c r="G90" s="64"/>
    </row>
    <row r="91" spans="1:7" ht="52.5">
      <c r="A91" s="90" t="s">
        <v>155</v>
      </c>
      <c r="B91" s="71" t="s">
        <v>161</v>
      </c>
      <c r="C91" s="78"/>
      <c r="D91" s="81"/>
      <c r="E91" s="76"/>
      <c r="F91" s="76"/>
      <c r="G91" s="64"/>
    </row>
    <row r="92" spans="1:7" ht="11.25" thickBot="1">
      <c r="A92" s="91"/>
      <c r="B92" s="58"/>
      <c r="C92" s="107">
        <v>330000</v>
      </c>
      <c r="D92" s="106">
        <v>210000</v>
      </c>
      <c r="E92" s="108">
        <v>120000</v>
      </c>
      <c r="F92" s="86">
        <v>0</v>
      </c>
      <c r="G92" s="36">
        <f>SUM(D92:F92)</f>
        <v>330000</v>
      </c>
    </row>
    <row r="93" spans="1:7" ht="10.5">
      <c r="A93" s="89"/>
      <c r="B93" s="78">
        <v>23</v>
      </c>
      <c r="C93" s="78"/>
      <c r="D93" s="81"/>
      <c r="E93" s="76"/>
      <c r="F93" s="80"/>
      <c r="G93" s="35"/>
    </row>
    <row r="94" spans="1:7" ht="32.25" thickBot="1">
      <c r="A94" s="89" t="s">
        <v>162</v>
      </c>
      <c r="B94" s="71" t="s">
        <v>163</v>
      </c>
      <c r="C94" s="103">
        <v>8700000</v>
      </c>
      <c r="D94" s="104">
        <v>6525000</v>
      </c>
      <c r="E94" s="102">
        <v>2175000</v>
      </c>
      <c r="F94" s="81">
        <v>0</v>
      </c>
      <c r="G94" s="36">
        <f>SUM(D94:F94)</f>
        <v>8700000</v>
      </c>
    </row>
    <row r="95" spans="1:18" ht="10.5">
      <c r="A95" s="336" t="s">
        <v>280</v>
      </c>
      <c r="B95" s="439"/>
      <c r="C95" s="143">
        <f>SUM(C15:C94)</f>
        <v>46270000</v>
      </c>
      <c r="D95" s="144">
        <f>SUM(D15:D94)</f>
        <v>33729000</v>
      </c>
      <c r="E95" s="109">
        <f>SUM(E15:E94)</f>
        <v>11605000</v>
      </c>
      <c r="F95" s="143">
        <f>SUM(F76:F94)</f>
        <v>900000</v>
      </c>
      <c r="G95" s="35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ht="11.25" thickBot="1">
      <c r="A96" s="378"/>
      <c r="B96" s="440"/>
      <c r="C96" s="145"/>
      <c r="D96" s="146"/>
      <c r="E96" s="147"/>
      <c r="F96" s="145"/>
      <c r="G96" s="35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7" s="65" customFormat="1" ht="10.5">
      <c r="A97" s="393" t="s">
        <v>281</v>
      </c>
      <c r="B97" s="394"/>
      <c r="C97" s="411">
        <v>514593</v>
      </c>
      <c r="D97" s="411">
        <v>437404</v>
      </c>
      <c r="E97" s="424">
        <v>77189</v>
      </c>
      <c r="F97" s="423"/>
      <c r="G97" s="148"/>
    </row>
    <row r="98" spans="1:7" s="120" customFormat="1" ht="11.25" customHeight="1" thickBot="1">
      <c r="A98" s="395"/>
      <c r="B98" s="396"/>
      <c r="C98" s="412"/>
      <c r="D98" s="412"/>
      <c r="E98" s="396"/>
      <c r="F98" s="412"/>
      <c r="G98" s="149"/>
    </row>
    <row r="99" spans="1:18" ht="11.25" thickBot="1">
      <c r="A99" s="328" t="s">
        <v>193</v>
      </c>
      <c r="B99" s="443"/>
      <c r="C99" s="357">
        <v>41234646</v>
      </c>
      <c r="D99" s="340">
        <v>29844349</v>
      </c>
      <c r="E99" s="357">
        <v>10366297</v>
      </c>
      <c r="F99" s="441">
        <v>988000</v>
      </c>
      <c r="G99" s="35"/>
      <c r="I99" s="113"/>
      <c r="J99" s="113"/>
      <c r="K99" s="113"/>
      <c r="L99" s="114"/>
      <c r="M99" s="10"/>
      <c r="N99" s="10"/>
      <c r="O99" s="10"/>
      <c r="P99" s="10"/>
      <c r="Q99" s="10"/>
      <c r="R99" s="10"/>
    </row>
    <row r="100" spans="1:18" ht="11.25" thickBot="1">
      <c r="A100" s="444"/>
      <c r="B100" s="445"/>
      <c r="C100" s="358"/>
      <c r="D100" s="341"/>
      <c r="E100" s="358"/>
      <c r="F100" s="442"/>
      <c r="G100" s="411"/>
      <c r="H100" s="411"/>
      <c r="I100" s="424"/>
      <c r="J100" s="423"/>
      <c r="K100" s="119"/>
      <c r="L100" s="119"/>
      <c r="M100" s="10"/>
      <c r="N100" s="10"/>
      <c r="O100" s="10"/>
      <c r="P100" s="10"/>
      <c r="Q100" s="10"/>
      <c r="R100" s="10"/>
    </row>
    <row r="101" spans="1:18" ht="11.25" thickBot="1">
      <c r="A101" s="92"/>
      <c r="B101" s="57"/>
      <c r="C101" s="82"/>
      <c r="D101" s="82"/>
      <c r="E101" s="82"/>
      <c r="F101" s="82"/>
      <c r="G101" s="412"/>
      <c r="H101" s="412"/>
      <c r="I101" s="396"/>
      <c r="J101" s="412"/>
      <c r="K101" s="10"/>
      <c r="L101" s="10"/>
      <c r="M101" s="10"/>
      <c r="N101" s="10"/>
      <c r="O101" s="10"/>
      <c r="P101" s="10"/>
      <c r="Q101" s="10"/>
      <c r="R101" s="10"/>
    </row>
    <row r="102" spans="1:18" ht="10.5">
      <c r="A102" s="92"/>
      <c r="B102" s="57"/>
      <c r="G102" s="35"/>
      <c r="I102" s="419"/>
      <c r="J102" s="419"/>
      <c r="K102" s="419"/>
      <c r="L102" s="418"/>
      <c r="M102" s="10"/>
      <c r="N102" s="10"/>
      <c r="O102" s="10"/>
      <c r="P102" s="10"/>
      <c r="Q102" s="10"/>
      <c r="R102" s="10"/>
    </row>
    <row r="103" spans="1:18" ht="11.25" customHeight="1" thickBot="1">
      <c r="A103" s="92"/>
      <c r="B103" s="57"/>
      <c r="G103" s="35"/>
      <c r="I103" s="419"/>
      <c r="J103" s="419"/>
      <c r="K103" s="419"/>
      <c r="L103" s="418"/>
      <c r="M103" s="10"/>
      <c r="N103" s="10"/>
      <c r="O103" s="10"/>
      <c r="P103" s="10"/>
      <c r="Q103" s="10"/>
      <c r="R103" s="10"/>
    </row>
    <row r="104" spans="1:18" ht="11.25" hidden="1" thickBot="1">
      <c r="A104" s="92"/>
      <c r="B104" s="57"/>
      <c r="G104" s="35"/>
      <c r="I104" s="419"/>
      <c r="J104" s="419"/>
      <c r="K104" s="419"/>
      <c r="L104" s="418"/>
      <c r="M104" s="10"/>
      <c r="N104" s="10"/>
      <c r="O104" s="10"/>
      <c r="P104" s="10"/>
      <c r="Q104" s="10"/>
      <c r="R104" s="10"/>
    </row>
    <row r="105" spans="1:18" ht="11.25" hidden="1" thickBot="1">
      <c r="A105" s="92"/>
      <c r="B105" s="57"/>
      <c r="G105" s="35"/>
      <c r="I105" s="419"/>
      <c r="J105" s="419"/>
      <c r="K105" s="419"/>
      <c r="L105" s="418"/>
      <c r="M105" s="10"/>
      <c r="N105" s="10"/>
      <c r="O105" s="10"/>
      <c r="P105" s="10"/>
      <c r="Q105" s="10"/>
      <c r="R105" s="10"/>
    </row>
    <row r="106" spans="1:7" ht="23.25" customHeight="1" thickBot="1">
      <c r="A106" s="435" t="s">
        <v>195</v>
      </c>
      <c r="B106" s="436"/>
      <c r="C106" s="436"/>
      <c r="D106" s="436"/>
      <c r="E106" s="436"/>
      <c r="F106" s="437"/>
      <c r="G106" s="35"/>
    </row>
    <row r="107" spans="1:7" ht="11.25" thickBot="1">
      <c r="A107" s="379" t="s">
        <v>189</v>
      </c>
      <c r="B107" s="379" t="s">
        <v>116</v>
      </c>
      <c r="C107" s="379" t="s">
        <v>190</v>
      </c>
      <c r="D107" s="430" t="s">
        <v>117</v>
      </c>
      <c r="E107" s="431"/>
      <c r="F107" s="432"/>
      <c r="G107" s="35"/>
    </row>
    <row r="108" spans="1:7" ht="42.75" thickBot="1">
      <c r="A108" s="380"/>
      <c r="B108" s="383"/>
      <c r="C108" s="380"/>
      <c r="D108" s="1" t="s">
        <v>123</v>
      </c>
      <c r="E108" s="1" t="s">
        <v>118</v>
      </c>
      <c r="F108" s="3" t="s">
        <v>124</v>
      </c>
      <c r="G108" s="137"/>
    </row>
    <row r="109" spans="1:7" ht="11.25" thickBot="1">
      <c r="A109" s="77" t="s">
        <v>125</v>
      </c>
      <c r="B109" s="77">
        <v>1</v>
      </c>
      <c r="C109" s="368">
        <v>304848</v>
      </c>
      <c r="D109" s="368">
        <v>259121</v>
      </c>
      <c r="E109" s="368">
        <v>45727</v>
      </c>
      <c r="F109" s="433">
        <v>0</v>
      </c>
      <c r="G109" s="137"/>
    </row>
    <row r="110" spans="1:7" ht="53.25" thickBot="1">
      <c r="A110" s="79" t="s">
        <v>196</v>
      </c>
      <c r="B110" s="112" t="s">
        <v>202</v>
      </c>
      <c r="C110" s="369"/>
      <c r="D110" s="369"/>
      <c r="E110" s="369"/>
      <c r="F110" s="369"/>
      <c r="G110" s="175">
        <f>SUM(D110:F110)</f>
        <v>0</v>
      </c>
    </row>
    <row r="111" spans="1:7" ht="53.25" thickBot="1">
      <c r="A111" s="127" t="s">
        <v>127</v>
      </c>
      <c r="B111" s="125" t="s">
        <v>226</v>
      </c>
      <c r="C111" s="138">
        <v>462265</v>
      </c>
      <c r="D111" s="138">
        <v>392925</v>
      </c>
      <c r="E111" s="139">
        <v>69340</v>
      </c>
      <c r="F111" s="124">
        <v>0</v>
      </c>
      <c r="G111" s="175">
        <f>SUM(D111:F111)</f>
        <v>462265</v>
      </c>
    </row>
    <row r="112" spans="1:7" ht="63.75" thickBot="1">
      <c r="A112" s="127" t="s">
        <v>203</v>
      </c>
      <c r="B112" s="128" t="s">
        <v>204</v>
      </c>
      <c r="C112" s="138">
        <v>757910</v>
      </c>
      <c r="D112" s="139">
        <v>644224</v>
      </c>
      <c r="E112" s="140">
        <v>113686</v>
      </c>
      <c r="F112" s="124">
        <v>0</v>
      </c>
      <c r="G112" s="177">
        <f>SUM(D112:F112)</f>
        <v>757910</v>
      </c>
    </row>
    <row r="113" spans="1:7" ht="53.25" thickBot="1">
      <c r="A113" s="129" t="s">
        <v>205</v>
      </c>
      <c r="B113" s="134" t="s">
        <v>286</v>
      </c>
      <c r="C113" s="138">
        <v>191348</v>
      </c>
      <c r="D113" s="139">
        <v>162646</v>
      </c>
      <c r="E113" s="139">
        <v>28702</v>
      </c>
      <c r="F113" s="124">
        <v>0</v>
      </c>
      <c r="G113" s="178">
        <f>SUM(D113:F113)</f>
        <v>191348</v>
      </c>
    </row>
    <row r="114" spans="1:7" ht="10.5">
      <c r="A114" s="94"/>
      <c r="B114" s="115">
        <v>5</v>
      </c>
      <c r="C114" s="368">
        <v>119023</v>
      </c>
      <c r="D114" s="368">
        <v>101170</v>
      </c>
      <c r="E114" s="368">
        <v>17853</v>
      </c>
      <c r="F114" s="433">
        <v>0</v>
      </c>
      <c r="G114" s="137"/>
    </row>
    <row r="115" spans="1:7" ht="32.25" thickBot="1">
      <c r="A115" s="130" t="s">
        <v>129</v>
      </c>
      <c r="B115" s="132" t="s">
        <v>200</v>
      </c>
      <c r="C115" s="370"/>
      <c r="D115" s="370"/>
      <c r="E115" s="370"/>
      <c r="F115" s="370"/>
      <c r="G115" s="137"/>
    </row>
    <row r="116" spans="1:7" ht="11.25" customHeight="1" thickBot="1">
      <c r="A116" s="131" t="s">
        <v>197</v>
      </c>
      <c r="B116" s="133" t="s">
        <v>130</v>
      </c>
      <c r="C116" s="369"/>
      <c r="D116" s="369"/>
      <c r="E116" s="369"/>
      <c r="F116" s="369"/>
      <c r="G116" s="179">
        <f>SUM(D116:F116)</f>
        <v>0</v>
      </c>
    </row>
    <row r="117" spans="1:7" ht="10.5">
      <c r="A117" s="384" t="s">
        <v>287</v>
      </c>
      <c r="B117" s="115">
        <v>6</v>
      </c>
      <c r="C117" s="368">
        <v>214898</v>
      </c>
      <c r="D117" s="368">
        <v>182663</v>
      </c>
      <c r="E117" s="451">
        <v>32235</v>
      </c>
      <c r="F117" s="428">
        <v>0</v>
      </c>
      <c r="G117" s="455">
        <f>SUM(F117)+E117+D117</f>
        <v>214898</v>
      </c>
    </row>
    <row r="118" spans="1:7" ht="27.75" customHeight="1" thickBot="1">
      <c r="A118" s="385"/>
      <c r="B118" s="133" t="s">
        <v>201</v>
      </c>
      <c r="C118" s="375"/>
      <c r="D118" s="375"/>
      <c r="E118" s="429"/>
      <c r="F118" s="429"/>
      <c r="G118" s="456"/>
    </row>
    <row r="119" spans="1:7" ht="53.25" thickBot="1">
      <c r="A119" s="125" t="s">
        <v>207</v>
      </c>
      <c r="B119" s="125" t="s">
        <v>288</v>
      </c>
      <c r="C119" s="138">
        <v>1297185</v>
      </c>
      <c r="D119" s="139">
        <v>1102607</v>
      </c>
      <c r="E119" s="140">
        <v>194578</v>
      </c>
      <c r="F119" s="124">
        <v>0</v>
      </c>
      <c r="G119" s="178">
        <f>SUM(D119:F119)</f>
        <v>1297185</v>
      </c>
    </row>
    <row r="120" spans="1:7" ht="11.25" thickBot="1">
      <c r="A120" s="332" t="s">
        <v>289</v>
      </c>
      <c r="B120" s="409"/>
      <c r="C120" s="361">
        <f>SUM(C109:C119)</f>
        <v>3347477</v>
      </c>
      <c r="D120" s="345">
        <f>SUM(D109:D119)</f>
        <v>2845356</v>
      </c>
      <c r="E120" s="359">
        <f>SUM(E109:E119)</f>
        <v>502121</v>
      </c>
      <c r="F120" s="333">
        <v>0</v>
      </c>
      <c r="G120" s="35"/>
    </row>
    <row r="121" spans="1:7" ht="11.25" thickBot="1">
      <c r="A121" s="410"/>
      <c r="B121" s="374"/>
      <c r="C121" s="374"/>
      <c r="D121" s="450"/>
      <c r="E121" s="452"/>
      <c r="F121" s="374"/>
      <c r="G121" s="180">
        <f>SUM(F120+E120+D120)</f>
        <v>3347477</v>
      </c>
    </row>
    <row r="122" spans="1:7" ht="13.5" thickBot="1">
      <c r="A122" s="389" t="s">
        <v>189</v>
      </c>
      <c r="B122" s="348" t="s">
        <v>116</v>
      </c>
      <c r="C122" s="348" t="s">
        <v>190</v>
      </c>
      <c r="D122" s="420" t="s">
        <v>117</v>
      </c>
      <c r="E122" s="421"/>
      <c r="F122" s="422"/>
      <c r="G122" s="64"/>
    </row>
    <row r="123" spans="1:7" ht="32.25" thickBot="1">
      <c r="A123" s="349"/>
      <c r="B123" s="349"/>
      <c r="C123" s="449"/>
      <c r="D123" s="154" t="s">
        <v>192</v>
      </c>
      <c r="E123" s="154" t="s">
        <v>118</v>
      </c>
      <c r="F123" s="155" t="s">
        <v>119</v>
      </c>
      <c r="G123" s="64"/>
    </row>
    <row r="124" spans="1:7" ht="11.25" thickBot="1">
      <c r="A124" s="384" t="s">
        <v>209</v>
      </c>
      <c r="B124" s="386" t="s">
        <v>285</v>
      </c>
      <c r="C124" s="368">
        <v>800000</v>
      </c>
      <c r="D124" s="368">
        <v>600000</v>
      </c>
      <c r="E124" s="368">
        <v>200000</v>
      </c>
      <c r="F124" s="433">
        <v>0</v>
      </c>
      <c r="G124" s="64"/>
    </row>
    <row r="125" spans="1:7" ht="42" customHeight="1" thickBot="1">
      <c r="A125" s="322"/>
      <c r="B125" s="448"/>
      <c r="C125" s="375"/>
      <c r="D125" s="375"/>
      <c r="E125" s="375"/>
      <c r="F125" s="375"/>
      <c r="G125" s="175">
        <f>SUM(E124+D124)</f>
        <v>800000</v>
      </c>
    </row>
    <row r="126" spans="1:7" ht="36" customHeight="1" thickBot="1">
      <c r="A126" s="322"/>
      <c r="B126" s="213" t="s">
        <v>210</v>
      </c>
      <c r="C126" s="214">
        <v>1300000</v>
      </c>
      <c r="D126" s="214">
        <v>975000</v>
      </c>
      <c r="E126" s="214">
        <v>325000</v>
      </c>
      <c r="F126" s="215">
        <v>0</v>
      </c>
      <c r="G126" s="175">
        <f>SUM(D126:F126)</f>
        <v>1300000</v>
      </c>
    </row>
    <row r="127" spans="1:7" ht="42.75" thickBot="1">
      <c r="A127" s="323"/>
      <c r="B127" s="209" t="s">
        <v>218</v>
      </c>
      <c r="C127" s="210">
        <v>1100000</v>
      </c>
      <c r="D127" s="211">
        <v>825000</v>
      </c>
      <c r="E127" s="211">
        <v>275000</v>
      </c>
      <c r="F127" s="212">
        <v>0</v>
      </c>
      <c r="G127" s="175">
        <f>SUM(D127:F127)</f>
        <v>1100000</v>
      </c>
    </row>
    <row r="128" spans="1:7" ht="10.5">
      <c r="A128" s="356" t="s">
        <v>164</v>
      </c>
      <c r="B128" s="216">
        <v>12</v>
      </c>
      <c r="C128" s="324">
        <v>700000</v>
      </c>
      <c r="D128" s="324">
        <v>525000</v>
      </c>
      <c r="E128" s="324">
        <v>175000</v>
      </c>
      <c r="F128" s="327">
        <v>0</v>
      </c>
      <c r="G128" s="142"/>
    </row>
    <row r="129" spans="1:7" ht="11.25" thickBot="1">
      <c r="A129" s="322"/>
      <c r="B129" s="217" t="s">
        <v>211</v>
      </c>
      <c r="C129" s="370"/>
      <c r="D129" s="370"/>
      <c r="E129" s="370"/>
      <c r="F129" s="370"/>
      <c r="G129" s="142"/>
    </row>
    <row r="130" spans="1:7" ht="32.25" thickBot="1">
      <c r="A130" s="322"/>
      <c r="B130" s="218" t="s">
        <v>212</v>
      </c>
      <c r="C130" s="369"/>
      <c r="D130" s="369"/>
      <c r="E130" s="369"/>
      <c r="F130" s="369"/>
      <c r="G130" s="175">
        <f>SUM(D130:F130)</f>
        <v>0</v>
      </c>
    </row>
    <row r="131" spans="1:7" ht="10.5">
      <c r="A131" s="322"/>
      <c r="B131" s="216">
        <v>13</v>
      </c>
      <c r="C131" s="324">
        <v>3500000</v>
      </c>
      <c r="D131" s="371">
        <v>2625000</v>
      </c>
      <c r="E131" s="324">
        <v>875000</v>
      </c>
      <c r="F131" s="327">
        <v>0</v>
      </c>
      <c r="G131" s="142"/>
    </row>
    <row r="132" spans="1:7" ht="10.5">
      <c r="A132" s="322"/>
      <c r="B132" s="217" t="s">
        <v>135</v>
      </c>
      <c r="C132" s="325"/>
      <c r="D132" s="372"/>
      <c r="E132" s="325"/>
      <c r="F132" s="325"/>
      <c r="G132" s="142"/>
    </row>
    <row r="133" spans="1:7" ht="11.25" thickBot="1">
      <c r="A133" s="322"/>
      <c r="B133" s="217" t="s">
        <v>213</v>
      </c>
      <c r="C133" s="325"/>
      <c r="D133" s="372"/>
      <c r="E133" s="325"/>
      <c r="F133" s="325"/>
      <c r="G133" s="142"/>
    </row>
    <row r="134" spans="1:7" ht="21.75" thickBot="1">
      <c r="A134" s="322"/>
      <c r="B134" s="218" t="s">
        <v>219</v>
      </c>
      <c r="C134" s="326"/>
      <c r="D134" s="373"/>
      <c r="E134" s="326"/>
      <c r="F134" s="326"/>
      <c r="G134" s="175">
        <f>SUM(+E131+D131)</f>
        <v>3500000</v>
      </c>
    </row>
    <row r="135" spans="1:7" ht="15.75" customHeight="1">
      <c r="A135" s="322"/>
      <c r="B135" s="353" t="s">
        <v>290</v>
      </c>
      <c r="C135" s="342">
        <v>288980</v>
      </c>
      <c r="D135" s="350">
        <v>288980</v>
      </c>
      <c r="E135" s="363">
        <v>0</v>
      </c>
      <c r="F135" s="363">
        <v>0</v>
      </c>
      <c r="G135" s="2"/>
    </row>
    <row r="136" spans="1:7" ht="10.5">
      <c r="A136" s="322"/>
      <c r="B136" s="354"/>
      <c r="C136" s="343"/>
      <c r="D136" s="351"/>
      <c r="E136" s="364"/>
      <c r="F136" s="343"/>
      <c r="G136" s="2"/>
    </row>
    <row r="137" spans="1:7" ht="12" customHeight="1" thickBot="1">
      <c r="A137" s="322"/>
      <c r="B137" s="354"/>
      <c r="C137" s="343"/>
      <c r="D137" s="351"/>
      <c r="E137" s="364"/>
      <c r="F137" s="343"/>
      <c r="G137" s="2"/>
    </row>
    <row r="138" spans="1:7" ht="22.5" customHeight="1" thickBot="1">
      <c r="A138" s="322"/>
      <c r="B138" s="355"/>
      <c r="C138" s="344"/>
      <c r="D138" s="352"/>
      <c r="E138" s="365"/>
      <c r="F138" s="344"/>
      <c r="G138" s="175">
        <f>SUM(+E135+D135)</f>
        <v>288980</v>
      </c>
    </row>
    <row r="139" spans="1:7" ht="15.75" customHeight="1">
      <c r="A139" s="322"/>
      <c r="B139" s="158">
        <v>17</v>
      </c>
      <c r="C139" s="158"/>
      <c r="D139" s="162"/>
      <c r="E139" s="162"/>
      <c r="F139" s="162"/>
      <c r="G139" s="142"/>
    </row>
    <row r="140" spans="1:7" ht="11.25" thickBot="1">
      <c r="A140" s="322"/>
      <c r="B140" s="159" t="s">
        <v>217</v>
      </c>
      <c r="C140" s="161"/>
      <c r="D140" s="163"/>
      <c r="E140" s="163"/>
      <c r="F140" s="163"/>
      <c r="G140" s="142"/>
    </row>
    <row r="141" spans="1:7" ht="32.25" customHeight="1" thickBot="1">
      <c r="A141" s="322"/>
      <c r="B141" s="160" t="s">
        <v>224</v>
      </c>
      <c r="C141" s="169">
        <v>4200000</v>
      </c>
      <c r="D141" s="170">
        <v>3150000</v>
      </c>
      <c r="E141" s="170">
        <v>1050000</v>
      </c>
      <c r="F141" s="164">
        <v>0</v>
      </c>
      <c r="G141" s="175">
        <f>SUM(D141:F141)</f>
        <v>4200000</v>
      </c>
    </row>
    <row r="142" spans="1:7" ht="38.25" customHeight="1" thickBot="1">
      <c r="A142" s="323"/>
      <c r="B142" s="168" t="s">
        <v>225</v>
      </c>
      <c r="C142" s="172">
        <v>3500000</v>
      </c>
      <c r="D142" s="173">
        <v>2625000</v>
      </c>
      <c r="E142" s="174">
        <v>875000</v>
      </c>
      <c r="F142" s="167">
        <v>0</v>
      </c>
      <c r="G142" s="175">
        <f>SUM(D142:F142)</f>
        <v>3500000</v>
      </c>
    </row>
    <row r="143" spans="1:7" ht="10.5" customHeight="1">
      <c r="A143" s="336" t="s">
        <v>188</v>
      </c>
      <c r="B143" s="337"/>
      <c r="C143" s="347">
        <f>SUM(C124:C142)</f>
        <v>15388980</v>
      </c>
      <c r="D143" s="347">
        <f>SUM(D124:D142)</f>
        <v>11613980</v>
      </c>
      <c r="E143" s="347">
        <f>SUM(E124:E142)</f>
        <v>3775000</v>
      </c>
      <c r="F143" s="457">
        <f>SUM(F124:F142)</f>
        <v>0</v>
      </c>
      <c r="G143" s="453">
        <f>SUM(E143+D143)</f>
        <v>15388980</v>
      </c>
    </row>
    <row r="144" spans="1:7" ht="11.25" customHeight="1" thickBot="1">
      <c r="A144" s="338"/>
      <c r="B144" s="339"/>
      <c r="C144" s="323"/>
      <c r="D144" s="323"/>
      <c r="E144" s="323"/>
      <c r="F144" s="323"/>
      <c r="G144" s="454"/>
    </row>
    <row r="145" spans="1:7" ht="10.5" customHeight="1">
      <c r="A145" s="332" t="s">
        <v>208</v>
      </c>
      <c r="B145" s="333"/>
      <c r="C145" s="361">
        <v>3623424</v>
      </c>
      <c r="D145" s="345">
        <v>3079911</v>
      </c>
      <c r="E145" s="359">
        <v>543513</v>
      </c>
      <c r="F145" s="333">
        <v>0</v>
      </c>
      <c r="G145" s="453">
        <f>SUM(E145+D145)</f>
        <v>3623424</v>
      </c>
    </row>
    <row r="146" spans="1:7" ht="11.25" customHeight="1" thickBot="1">
      <c r="A146" s="334"/>
      <c r="B146" s="335"/>
      <c r="C146" s="362"/>
      <c r="D146" s="346"/>
      <c r="E146" s="360"/>
      <c r="F146" s="362"/>
      <c r="G146" s="454"/>
    </row>
    <row r="147" spans="1:7" ht="10.5" customHeight="1">
      <c r="A147" s="328" t="s">
        <v>193</v>
      </c>
      <c r="B147" s="329"/>
      <c r="C147" s="357">
        <f>SUM(C145)+C143</f>
        <v>19012404</v>
      </c>
      <c r="D147" s="340">
        <f>SUM(D145+D143)</f>
        <v>14693891</v>
      </c>
      <c r="E147" s="357">
        <f>SUM(E145)+E143</f>
        <v>4318513</v>
      </c>
      <c r="F147" s="441">
        <v>0</v>
      </c>
      <c r="G147" s="453">
        <f>SUM(E147+D147)</f>
        <v>19012404</v>
      </c>
    </row>
    <row r="148" spans="1:7" ht="11.25" customHeight="1" thickBot="1">
      <c r="A148" s="330"/>
      <c r="B148" s="331"/>
      <c r="C148" s="358"/>
      <c r="D148" s="341"/>
      <c r="E148" s="358"/>
      <c r="F148" s="442"/>
      <c r="G148" s="454"/>
    </row>
    <row r="149" spans="1:7" ht="236.25" customHeight="1" thickBot="1">
      <c r="A149" s="185"/>
      <c r="B149" s="181"/>
      <c r="C149" s="182"/>
      <c r="D149" s="182"/>
      <c r="E149" s="182"/>
      <c r="F149" s="183"/>
      <c r="G149" s="184"/>
    </row>
    <row r="150" spans="1:7" ht="10.5">
      <c r="A150" s="199"/>
      <c r="B150" s="200"/>
      <c r="C150" s="201"/>
      <c r="D150" s="201"/>
      <c r="E150" s="201"/>
      <c r="F150" s="202"/>
      <c r="G150" s="184"/>
    </row>
    <row r="151" spans="1:7" ht="1.5" customHeight="1">
      <c r="A151" s="203"/>
      <c r="B151" s="197"/>
      <c r="C151" s="198"/>
      <c r="D151" s="198"/>
      <c r="E151" s="198"/>
      <c r="F151" s="204"/>
      <c r="G151" s="184"/>
    </row>
    <row r="152" spans="1:7" ht="13.5" thickBot="1">
      <c r="A152" s="414" t="s">
        <v>195</v>
      </c>
      <c r="B152" s="415"/>
      <c r="C152" s="415"/>
      <c r="D152" s="415"/>
      <c r="E152" s="415"/>
      <c r="F152" s="416"/>
      <c r="G152" s="184"/>
    </row>
    <row r="153" spans="1:7" ht="11.25" thickBot="1">
      <c r="A153" s="417" t="s">
        <v>189</v>
      </c>
      <c r="B153" s="417" t="s">
        <v>116</v>
      </c>
      <c r="C153" s="417" t="s">
        <v>190</v>
      </c>
      <c r="D153" s="425" t="s">
        <v>117</v>
      </c>
      <c r="E153" s="426"/>
      <c r="F153" s="427"/>
      <c r="G153" s="184"/>
    </row>
    <row r="154" spans="1:7" ht="57.75" customHeight="1" thickBot="1">
      <c r="A154" s="380"/>
      <c r="B154" s="383"/>
      <c r="C154" s="380"/>
      <c r="D154" s="1" t="s">
        <v>278</v>
      </c>
      <c r="E154" s="1" t="s">
        <v>118</v>
      </c>
      <c r="F154" s="3" t="s">
        <v>124</v>
      </c>
      <c r="G154" s="184"/>
    </row>
    <row r="155" spans="1:8" ht="10.5">
      <c r="A155" s="390" t="s">
        <v>227</v>
      </c>
      <c r="B155" s="390" t="s">
        <v>277</v>
      </c>
      <c r="C155" s="376"/>
      <c r="D155" s="321"/>
      <c r="E155" s="321"/>
      <c r="F155" s="321"/>
      <c r="G155" s="184"/>
      <c r="H155" s="187"/>
    </row>
    <row r="156" spans="1:8" ht="10.5" customHeight="1">
      <c r="A156" s="391"/>
      <c r="B156" s="391"/>
      <c r="C156" s="377"/>
      <c r="D156" s="322"/>
      <c r="E156" s="397"/>
      <c r="F156" s="322"/>
      <c r="G156" s="184"/>
      <c r="H156" s="187"/>
    </row>
    <row r="157" spans="1:8" ht="10.5" customHeight="1">
      <c r="A157" s="391"/>
      <c r="B157" s="391"/>
      <c r="C157" s="377"/>
      <c r="D157" s="322"/>
      <c r="E157" s="397"/>
      <c r="F157" s="322"/>
      <c r="G157" s="184"/>
      <c r="H157" s="187"/>
    </row>
    <row r="158" spans="1:8" ht="10.5" customHeight="1">
      <c r="A158" s="391"/>
      <c r="B158" s="391"/>
      <c r="C158" s="377"/>
      <c r="D158" s="322"/>
      <c r="E158" s="397"/>
      <c r="F158" s="322"/>
      <c r="G158" s="184"/>
      <c r="H158" s="187"/>
    </row>
    <row r="159" spans="1:8" ht="11.25" customHeight="1" thickBot="1">
      <c r="A159" s="392"/>
      <c r="B159" s="392"/>
      <c r="C159" s="378"/>
      <c r="D159" s="323"/>
      <c r="E159" s="398"/>
      <c r="F159" s="323"/>
      <c r="G159" s="184"/>
      <c r="H159" s="187"/>
    </row>
    <row r="160" spans="1:8" ht="12" customHeight="1">
      <c r="A160" s="405" t="s">
        <v>259</v>
      </c>
      <c r="B160" s="390" t="s">
        <v>242</v>
      </c>
      <c r="C160" s="376"/>
      <c r="D160" s="321"/>
      <c r="E160" s="321"/>
      <c r="F160" s="321"/>
      <c r="G160" s="184"/>
      <c r="H160" s="187"/>
    </row>
    <row r="161" spans="1:8" ht="10.5" customHeight="1">
      <c r="A161" s="391"/>
      <c r="B161" s="391"/>
      <c r="C161" s="377"/>
      <c r="D161" s="322"/>
      <c r="E161" s="397"/>
      <c r="F161" s="322"/>
      <c r="G161" s="184"/>
      <c r="H161" s="187"/>
    </row>
    <row r="162" spans="1:8" ht="10.5" customHeight="1">
      <c r="A162" s="391"/>
      <c r="B162" s="391"/>
      <c r="C162" s="377"/>
      <c r="D162" s="322"/>
      <c r="E162" s="397"/>
      <c r="F162" s="322"/>
      <c r="G162" s="184"/>
      <c r="H162" s="187"/>
    </row>
    <row r="163" spans="1:8" ht="10.5" customHeight="1">
      <c r="A163" s="391"/>
      <c r="B163" s="391"/>
      <c r="C163" s="377"/>
      <c r="D163" s="322"/>
      <c r="E163" s="397"/>
      <c r="F163" s="322"/>
      <c r="G163" s="184"/>
      <c r="H163" s="187"/>
    </row>
    <row r="164" spans="1:8" ht="11.25" customHeight="1" thickBot="1">
      <c r="A164" s="392"/>
      <c r="B164" s="392"/>
      <c r="C164" s="378"/>
      <c r="D164" s="323"/>
      <c r="E164" s="398"/>
      <c r="F164" s="323"/>
      <c r="G164" s="184"/>
      <c r="H164" s="187"/>
    </row>
    <row r="165" spans="1:8" ht="10.5">
      <c r="A165" s="390" t="s">
        <v>260</v>
      </c>
      <c r="B165" s="390" t="s">
        <v>243</v>
      </c>
      <c r="C165" s="376"/>
      <c r="D165" s="321"/>
      <c r="E165" s="321"/>
      <c r="F165" s="321"/>
      <c r="G165" s="184"/>
      <c r="H165" s="187"/>
    </row>
    <row r="166" spans="1:8" ht="9.75" customHeight="1">
      <c r="A166" s="391"/>
      <c r="B166" s="391"/>
      <c r="C166" s="377"/>
      <c r="D166" s="322"/>
      <c r="E166" s="397"/>
      <c r="F166" s="322"/>
      <c r="G166" s="184"/>
      <c r="H166" s="187"/>
    </row>
    <row r="167" spans="1:8" ht="10.5">
      <c r="A167" s="391"/>
      <c r="B167" s="391"/>
      <c r="C167" s="377"/>
      <c r="D167" s="322"/>
      <c r="E167" s="397"/>
      <c r="F167" s="322"/>
      <c r="G167" s="184"/>
      <c r="H167" s="187"/>
    </row>
    <row r="168" spans="1:8" ht="10.5">
      <c r="A168" s="391"/>
      <c r="B168" s="391"/>
      <c r="C168" s="377"/>
      <c r="D168" s="322"/>
      <c r="E168" s="397"/>
      <c r="F168" s="322"/>
      <c r="G168" s="184"/>
      <c r="H168" s="187"/>
    </row>
    <row r="169" spans="1:8" ht="11.25" thickBot="1">
      <c r="A169" s="392"/>
      <c r="B169" s="392"/>
      <c r="C169" s="378"/>
      <c r="D169" s="323"/>
      <c r="E169" s="398"/>
      <c r="F169" s="323"/>
      <c r="G169" s="184"/>
      <c r="H169" s="187"/>
    </row>
    <row r="170" spans="1:8" ht="10.5">
      <c r="A170" s="390" t="s">
        <v>261</v>
      </c>
      <c r="B170" s="390" t="s">
        <v>244</v>
      </c>
      <c r="C170" s="376"/>
      <c r="D170" s="321"/>
      <c r="E170" s="321"/>
      <c r="F170" s="321"/>
      <c r="G170" s="184"/>
      <c r="H170" s="187"/>
    </row>
    <row r="171" spans="1:8" ht="10.5" customHeight="1">
      <c r="A171" s="391"/>
      <c r="B171" s="391"/>
      <c r="C171" s="377"/>
      <c r="D171" s="322"/>
      <c r="E171" s="397"/>
      <c r="F171" s="322"/>
      <c r="G171" s="184"/>
      <c r="H171" s="187"/>
    </row>
    <row r="172" spans="1:8" ht="10.5" customHeight="1">
      <c r="A172" s="391"/>
      <c r="B172" s="391"/>
      <c r="C172" s="377"/>
      <c r="D172" s="322"/>
      <c r="E172" s="397"/>
      <c r="F172" s="322"/>
      <c r="G172" s="184"/>
      <c r="H172" s="187"/>
    </row>
    <row r="173" spans="1:8" ht="10.5" customHeight="1">
      <c r="A173" s="391"/>
      <c r="B173" s="391"/>
      <c r="C173" s="377"/>
      <c r="D173" s="322"/>
      <c r="E173" s="397"/>
      <c r="F173" s="322"/>
      <c r="G173" s="184"/>
      <c r="H173" s="187"/>
    </row>
    <row r="174" spans="1:8" ht="11.25" customHeight="1" thickBot="1">
      <c r="A174" s="392"/>
      <c r="B174" s="392"/>
      <c r="C174" s="378"/>
      <c r="D174" s="323"/>
      <c r="E174" s="398"/>
      <c r="F174" s="323"/>
      <c r="G174" s="184"/>
      <c r="H174" s="187"/>
    </row>
    <row r="175" spans="1:8" ht="10.5">
      <c r="A175" s="390" t="s">
        <v>241</v>
      </c>
      <c r="B175" s="390" t="s">
        <v>245</v>
      </c>
      <c r="C175" s="376"/>
      <c r="D175" s="321"/>
      <c r="E175" s="321"/>
      <c r="F175" s="321"/>
      <c r="G175" s="184"/>
      <c r="H175" s="187"/>
    </row>
    <row r="176" spans="1:8" ht="10.5" customHeight="1">
      <c r="A176" s="391"/>
      <c r="B176" s="391"/>
      <c r="C176" s="377"/>
      <c r="D176" s="322"/>
      <c r="E176" s="397"/>
      <c r="F176" s="322"/>
      <c r="G176" s="184"/>
      <c r="H176" s="187"/>
    </row>
    <row r="177" spans="1:8" ht="10.5" customHeight="1">
      <c r="A177" s="391"/>
      <c r="B177" s="391"/>
      <c r="C177" s="377"/>
      <c r="D177" s="322"/>
      <c r="E177" s="397"/>
      <c r="F177" s="322"/>
      <c r="G177" s="184"/>
      <c r="H177" s="187"/>
    </row>
    <row r="178" spans="1:8" ht="10.5" customHeight="1">
      <c r="A178" s="391"/>
      <c r="B178" s="391"/>
      <c r="C178" s="377"/>
      <c r="D178" s="322"/>
      <c r="E178" s="397"/>
      <c r="F178" s="322"/>
      <c r="G178" s="184"/>
      <c r="H178" s="187"/>
    </row>
    <row r="179" spans="1:8" ht="11.25" customHeight="1" thickBot="1">
      <c r="A179" s="391"/>
      <c r="B179" s="392"/>
      <c r="C179" s="378"/>
      <c r="D179" s="323"/>
      <c r="E179" s="398"/>
      <c r="F179" s="323"/>
      <c r="G179" s="184"/>
      <c r="H179" s="187"/>
    </row>
    <row r="180" spans="1:8" ht="10.5">
      <c r="A180" s="391"/>
      <c r="B180" s="390" t="s">
        <v>246</v>
      </c>
      <c r="C180" s="376"/>
      <c r="D180" s="321"/>
      <c r="E180" s="321"/>
      <c r="F180" s="321"/>
      <c r="G180" s="184"/>
      <c r="H180" s="187"/>
    </row>
    <row r="181" spans="1:8" ht="10.5" customHeight="1">
      <c r="A181" s="391"/>
      <c r="B181" s="391"/>
      <c r="C181" s="377"/>
      <c r="D181" s="322"/>
      <c r="E181" s="397"/>
      <c r="F181" s="322"/>
      <c r="G181" s="184"/>
      <c r="H181" s="187"/>
    </row>
    <row r="182" spans="1:8" ht="10.5" customHeight="1">
      <c r="A182" s="391"/>
      <c r="B182" s="391"/>
      <c r="C182" s="377"/>
      <c r="D182" s="322"/>
      <c r="E182" s="397"/>
      <c r="F182" s="322"/>
      <c r="G182" s="184"/>
      <c r="H182" s="187"/>
    </row>
    <row r="183" spans="1:8" ht="10.5" customHeight="1">
      <c r="A183" s="391"/>
      <c r="B183" s="391"/>
      <c r="C183" s="377"/>
      <c r="D183" s="322"/>
      <c r="E183" s="397"/>
      <c r="F183" s="322"/>
      <c r="G183" s="184"/>
      <c r="H183" s="187"/>
    </row>
    <row r="184" spans="1:8" ht="11.25" customHeight="1" thickBot="1">
      <c r="A184" s="391"/>
      <c r="B184" s="392"/>
      <c r="C184" s="378"/>
      <c r="D184" s="323"/>
      <c r="E184" s="398"/>
      <c r="F184" s="323"/>
      <c r="G184" s="184"/>
      <c r="H184" s="187"/>
    </row>
    <row r="185" spans="1:8" ht="10.5">
      <c r="A185" s="391"/>
      <c r="B185" s="390" t="s">
        <v>247</v>
      </c>
      <c r="C185" s="376"/>
      <c r="D185" s="321"/>
      <c r="E185" s="321"/>
      <c r="F185" s="321"/>
      <c r="G185" s="184"/>
      <c r="H185" s="187"/>
    </row>
    <row r="186" spans="1:8" ht="10.5" customHeight="1">
      <c r="A186" s="391"/>
      <c r="B186" s="391"/>
      <c r="C186" s="377"/>
      <c r="D186" s="322"/>
      <c r="E186" s="397"/>
      <c r="F186" s="322"/>
      <c r="G186" s="184"/>
      <c r="H186" s="187"/>
    </row>
    <row r="187" spans="1:8" ht="10.5" customHeight="1">
      <c r="A187" s="391"/>
      <c r="B187" s="391"/>
      <c r="C187" s="377"/>
      <c r="D187" s="322"/>
      <c r="E187" s="397"/>
      <c r="F187" s="322"/>
      <c r="G187" s="184"/>
      <c r="H187" s="187"/>
    </row>
    <row r="188" spans="1:8" ht="10.5" customHeight="1">
      <c r="A188" s="391"/>
      <c r="B188" s="391"/>
      <c r="C188" s="377"/>
      <c r="D188" s="322"/>
      <c r="E188" s="397"/>
      <c r="F188" s="322"/>
      <c r="G188" s="184"/>
      <c r="H188" s="187"/>
    </row>
    <row r="189" spans="1:8" ht="11.25" customHeight="1" thickBot="1">
      <c r="A189" s="392"/>
      <c r="B189" s="392"/>
      <c r="C189" s="378"/>
      <c r="D189" s="323"/>
      <c r="E189" s="398"/>
      <c r="F189" s="323"/>
      <c r="G189" s="184"/>
      <c r="H189" s="187"/>
    </row>
    <row r="190" spans="1:8" ht="10.5">
      <c r="A190" s="390" t="s">
        <v>250</v>
      </c>
      <c r="B190" s="390" t="s">
        <v>248</v>
      </c>
      <c r="C190" s="376"/>
      <c r="D190" s="321"/>
      <c r="E190" s="321"/>
      <c r="F190" s="321"/>
      <c r="G190" s="184"/>
      <c r="H190" s="187"/>
    </row>
    <row r="191" spans="1:8" ht="10.5" customHeight="1">
      <c r="A191" s="391"/>
      <c r="B191" s="391"/>
      <c r="C191" s="377"/>
      <c r="D191" s="322"/>
      <c r="E191" s="397"/>
      <c r="F191" s="322"/>
      <c r="G191" s="184"/>
      <c r="H191" s="187"/>
    </row>
    <row r="192" spans="1:8" ht="10.5" customHeight="1">
      <c r="A192" s="391"/>
      <c r="B192" s="391"/>
      <c r="C192" s="377"/>
      <c r="D192" s="322"/>
      <c r="E192" s="397"/>
      <c r="F192" s="322"/>
      <c r="G192" s="184"/>
      <c r="H192" s="187"/>
    </row>
    <row r="193" spans="1:8" ht="10.5" customHeight="1">
      <c r="A193" s="391"/>
      <c r="B193" s="391"/>
      <c r="C193" s="377"/>
      <c r="D193" s="322"/>
      <c r="E193" s="397"/>
      <c r="F193" s="322"/>
      <c r="G193" s="184"/>
      <c r="H193" s="187"/>
    </row>
    <row r="194" spans="1:8" ht="11.25" customHeight="1" thickBot="1">
      <c r="A194" s="391"/>
      <c r="B194" s="392"/>
      <c r="C194" s="378"/>
      <c r="D194" s="323"/>
      <c r="E194" s="398"/>
      <c r="F194" s="323"/>
      <c r="G194" s="184"/>
      <c r="H194" s="187"/>
    </row>
    <row r="195" spans="1:8" ht="10.5">
      <c r="A195" s="391"/>
      <c r="B195" s="390" t="s">
        <v>249</v>
      </c>
      <c r="C195" s="376"/>
      <c r="D195" s="321"/>
      <c r="E195" s="321"/>
      <c r="F195" s="321"/>
      <c r="G195" s="184"/>
      <c r="H195" s="187"/>
    </row>
    <row r="196" spans="1:8" ht="10.5" customHeight="1">
      <c r="A196" s="391"/>
      <c r="B196" s="391"/>
      <c r="C196" s="377"/>
      <c r="D196" s="322"/>
      <c r="E196" s="397"/>
      <c r="F196" s="322"/>
      <c r="G196" s="184"/>
      <c r="H196" s="187"/>
    </row>
    <row r="197" spans="1:8" ht="10.5" customHeight="1">
      <c r="A197" s="391"/>
      <c r="B197" s="391"/>
      <c r="C197" s="377"/>
      <c r="D197" s="322"/>
      <c r="E197" s="397"/>
      <c r="F197" s="322"/>
      <c r="G197" s="184"/>
      <c r="H197" s="187"/>
    </row>
    <row r="198" spans="1:8" ht="10.5" customHeight="1">
      <c r="A198" s="391"/>
      <c r="B198" s="391"/>
      <c r="C198" s="377"/>
      <c r="D198" s="322"/>
      <c r="E198" s="397"/>
      <c r="F198" s="322"/>
      <c r="G198" s="184"/>
      <c r="H198" s="187"/>
    </row>
    <row r="199" spans="1:8" ht="11.25" customHeight="1" thickBot="1">
      <c r="A199" s="392"/>
      <c r="B199" s="392"/>
      <c r="C199" s="378"/>
      <c r="D199" s="323"/>
      <c r="E199" s="398"/>
      <c r="F199" s="323"/>
      <c r="G199" s="184"/>
      <c r="H199" s="187"/>
    </row>
    <row r="200" spans="1:8" ht="10.5">
      <c r="A200" s="390" t="s">
        <v>262</v>
      </c>
      <c r="B200" s="390" t="s">
        <v>251</v>
      </c>
      <c r="C200" s="376"/>
      <c r="D200" s="321"/>
      <c r="E200" s="321"/>
      <c r="F200" s="321"/>
      <c r="G200" s="184"/>
      <c r="H200" s="187"/>
    </row>
    <row r="201" spans="1:8" ht="10.5" customHeight="1">
      <c r="A201" s="391"/>
      <c r="B201" s="391"/>
      <c r="C201" s="377"/>
      <c r="D201" s="322"/>
      <c r="E201" s="397"/>
      <c r="F201" s="322"/>
      <c r="G201" s="184"/>
      <c r="H201" s="187"/>
    </row>
    <row r="202" spans="1:8" ht="10.5" customHeight="1">
      <c r="A202" s="391"/>
      <c r="B202" s="391"/>
      <c r="C202" s="377"/>
      <c r="D202" s="322"/>
      <c r="E202" s="397"/>
      <c r="F202" s="322"/>
      <c r="G202" s="184"/>
      <c r="H202" s="187"/>
    </row>
    <row r="203" spans="1:8" ht="10.5" customHeight="1">
      <c r="A203" s="391"/>
      <c r="B203" s="391"/>
      <c r="C203" s="377"/>
      <c r="D203" s="322"/>
      <c r="E203" s="397"/>
      <c r="F203" s="322"/>
      <c r="G203" s="184"/>
      <c r="H203" s="187"/>
    </row>
    <row r="204" spans="1:8" ht="11.25" customHeight="1" thickBot="1">
      <c r="A204" s="392"/>
      <c r="B204" s="392"/>
      <c r="C204" s="378"/>
      <c r="D204" s="323"/>
      <c r="E204" s="398"/>
      <c r="F204" s="323"/>
      <c r="G204" s="184"/>
      <c r="H204" s="187"/>
    </row>
    <row r="205" spans="1:8" ht="10.5">
      <c r="A205" s="390" t="s">
        <v>263</v>
      </c>
      <c r="B205" s="390" t="s">
        <v>252</v>
      </c>
      <c r="C205" s="376"/>
      <c r="D205" s="321"/>
      <c r="E205" s="321"/>
      <c r="F205" s="321"/>
      <c r="G205" s="184"/>
      <c r="H205" s="187"/>
    </row>
    <row r="206" spans="1:8" ht="10.5" customHeight="1">
      <c r="A206" s="391"/>
      <c r="B206" s="391"/>
      <c r="C206" s="377"/>
      <c r="D206" s="322"/>
      <c r="E206" s="397"/>
      <c r="F206" s="322"/>
      <c r="G206" s="184"/>
      <c r="H206" s="187"/>
    </row>
    <row r="207" spans="1:8" ht="10.5" customHeight="1">
      <c r="A207" s="391"/>
      <c r="B207" s="391"/>
      <c r="C207" s="377"/>
      <c r="D207" s="322"/>
      <c r="E207" s="397"/>
      <c r="F207" s="322"/>
      <c r="G207" s="184"/>
      <c r="H207" s="187"/>
    </row>
    <row r="208" spans="1:8" ht="10.5" customHeight="1">
      <c r="A208" s="391"/>
      <c r="B208" s="391"/>
      <c r="C208" s="377"/>
      <c r="D208" s="322"/>
      <c r="E208" s="397"/>
      <c r="F208" s="322"/>
      <c r="G208" s="184"/>
      <c r="H208" s="187"/>
    </row>
    <row r="209" spans="1:8" ht="11.25" customHeight="1" thickBot="1">
      <c r="A209" s="392"/>
      <c r="B209" s="392"/>
      <c r="C209" s="378"/>
      <c r="D209" s="323"/>
      <c r="E209" s="398"/>
      <c r="F209" s="323"/>
      <c r="G209" s="184"/>
      <c r="H209" s="187"/>
    </row>
    <row r="210" spans="1:8" ht="10.5">
      <c r="A210" s="390" t="s">
        <v>264</v>
      </c>
      <c r="B210" s="390" t="s">
        <v>253</v>
      </c>
      <c r="C210" s="376"/>
      <c r="D210" s="321"/>
      <c r="E210" s="321"/>
      <c r="F210" s="321"/>
      <c r="G210" s="184"/>
      <c r="H210" s="187"/>
    </row>
    <row r="211" spans="1:8" ht="10.5" customHeight="1">
      <c r="A211" s="391"/>
      <c r="B211" s="391"/>
      <c r="C211" s="377"/>
      <c r="D211" s="322"/>
      <c r="E211" s="397"/>
      <c r="F211" s="322"/>
      <c r="G211" s="184"/>
      <c r="H211" s="187"/>
    </row>
    <row r="212" spans="1:8" ht="10.5" customHeight="1">
      <c r="A212" s="391"/>
      <c r="B212" s="391"/>
      <c r="C212" s="377"/>
      <c r="D212" s="322"/>
      <c r="E212" s="397"/>
      <c r="F212" s="322"/>
      <c r="G212" s="184"/>
      <c r="H212" s="187"/>
    </row>
    <row r="213" spans="1:8" ht="10.5" customHeight="1">
      <c r="A213" s="391"/>
      <c r="B213" s="391"/>
      <c r="C213" s="377"/>
      <c r="D213" s="322"/>
      <c r="E213" s="397"/>
      <c r="F213" s="322"/>
      <c r="G213" s="184"/>
      <c r="H213" s="187"/>
    </row>
    <row r="214" spans="1:8" ht="32.25" customHeight="1" thickBot="1">
      <c r="A214" s="392"/>
      <c r="B214" s="392"/>
      <c r="C214" s="378"/>
      <c r="D214" s="323"/>
      <c r="E214" s="398"/>
      <c r="F214" s="323"/>
      <c r="G214" s="184"/>
      <c r="H214" s="187"/>
    </row>
    <row r="215" spans="1:8" ht="10.5">
      <c r="A215" s="390" t="s">
        <v>254</v>
      </c>
      <c r="B215" s="390" t="s">
        <v>256</v>
      </c>
      <c r="C215" s="376"/>
      <c r="D215" s="321"/>
      <c r="E215" s="321"/>
      <c r="F215" s="321"/>
      <c r="G215" s="184"/>
      <c r="H215" s="187"/>
    </row>
    <row r="216" spans="1:8" ht="10.5" customHeight="1">
      <c r="A216" s="391"/>
      <c r="B216" s="391"/>
      <c r="C216" s="377"/>
      <c r="D216" s="322"/>
      <c r="E216" s="397"/>
      <c r="F216" s="322"/>
      <c r="G216" s="184"/>
      <c r="H216" s="187"/>
    </row>
    <row r="217" spans="1:8" ht="10.5" customHeight="1">
      <c r="A217" s="391"/>
      <c r="B217" s="391"/>
      <c r="C217" s="377"/>
      <c r="D217" s="322"/>
      <c r="E217" s="397"/>
      <c r="F217" s="322"/>
      <c r="G217" s="184"/>
      <c r="H217" s="187"/>
    </row>
    <row r="218" spans="1:8" ht="10.5" customHeight="1">
      <c r="A218" s="391"/>
      <c r="B218" s="391"/>
      <c r="C218" s="377"/>
      <c r="D218" s="322"/>
      <c r="E218" s="397"/>
      <c r="F218" s="322"/>
      <c r="G218" s="184"/>
      <c r="H218" s="187"/>
    </row>
    <row r="219" spans="1:8" ht="11.25" customHeight="1" thickBot="1">
      <c r="A219" s="391"/>
      <c r="B219" s="392"/>
      <c r="C219" s="378"/>
      <c r="D219" s="323"/>
      <c r="E219" s="398"/>
      <c r="F219" s="323"/>
      <c r="G219" s="184"/>
      <c r="H219" s="187"/>
    </row>
    <row r="220" spans="1:8" ht="10.5">
      <c r="A220" s="391"/>
      <c r="B220" s="390" t="s">
        <v>255</v>
      </c>
      <c r="C220" s="376"/>
      <c r="D220" s="321"/>
      <c r="E220" s="321"/>
      <c r="F220" s="321"/>
      <c r="G220" s="184"/>
      <c r="H220" s="187"/>
    </row>
    <row r="221" spans="1:8" ht="10.5" customHeight="1">
      <c r="A221" s="391"/>
      <c r="B221" s="391"/>
      <c r="C221" s="377"/>
      <c r="D221" s="322"/>
      <c r="E221" s="397"/>
      <c r="F221" s="322"/>
      <c r="G221" s="184"/>
      <c r="H221" s="187"/>
    </row>
    <row r="222" spans="1:8" ht="10.5" customHeight="1">
      <c r="A222" s="391"/>
      <c r="B222" s="391"/>
      <c r="C222" s="377"/>
      <c r="D222" s="322"/>
      <c r="E222" s="397"/>
      <c r="F222" s="322"/>
      <c r="G222" s="184"/>
      <c r="H222" s="187"/>
    </row>
    <row r="223" spans="1:8" ht="10.5" customHeight="1">
      <c r="A223" s="391"/>
      <c r="B223" s="391"/>
      <c r="C223" s="377"/>
      <c r="D223" s="322"/>
      <c r="E223" s="397"/>
      <c r="F223" s="322"/>
      <c r="G223" s="184"/>
      <c r="H223" s="187"/>
    </row>
    <row r="224" spans="1:8" ht="11.25" customHeight="1" thickBot="1">
      <c r="A224" s="392"/>
      <c r="B224" s="392"/>
      <c r="C224" s="378"/>
      <c r="D224" s="323"/>
      <c r="E224" s="398"/>
      <c r="F224" s="323"/>
      <c r="G224" s="184"/>
      <c r="H224" s="187"/>
    </row>
    <row r="225" spans="1:8" ht="10.5">
      <c r="A225" s="390" t="s">
        <v>265</v>
      </c>
      <c r="B225" s="390" t="s">
        <v>257</v>
      </c>
      <c r="C225" s="376"/>
      <c r="D225" s="321"/>
      <c r="E225" s="321"/>
      <c r="F225" s="321"/>
      <c r="G225" s="184"/>
      <c r="H225" s="187"/>
    </row>
    <row r="226" spans="1:8" ht="10.5" customHeight="1">
      <c r="A226" s="391"/>
      <c r="B226" s="391"/>
      <c r="C226" s="377"/>
      <c r="D226" s="322"/>
      <c r="E226" s="397"/>
      <c r="F226" s="322"/>
      <c r="G226" s="184"/>
      <c r="H226" s="187"/>
    </row>
    <row r="227" spans="1:8" ht="10.5" customHeight="1">
      <c r="A227" s="391"/>
      <c r="B227" s="391"/>
      <c r="C227" s="377"/>
      <c r="D227" s="322"/>
      <c r="E227" s="397"/>
      <c r="F227" s="322"/>
      <c r="G227" s="184"/>
      <c r="H227" s="187"/>
    </row>
    <row r="228" spans="1:8" ht="10.5" customHeight="1">
      <c r="A228" s="391"/>
      <c r="B228" s="391"/>
      <c r="C228" s="377"/>
      <c r="D228" s="322"/>
      <c r="E228" s="397"/>
      <c r="F228" s="322"/>
      <c r="G228" s="184"/>
      <c r="H228" s="187"/>
    </row>
    <row r="229" spans="1:8" ht="11.25" customHeight="1" thickBot="1">
      <c r="A229" s="391"/>
      <c r="B229" s="392"/>
      <c r="C229" s="378"/>
      <c r="D229" s="323"/>
      <c r="E229" s="398"/>
      <c r="F229" s="323"/>
      <c r="G229" s="184"/>
      <c r="H229" s="187"/>
    </row>
    <row r="230" spans="1:8" ht="10.5">
      <c r="A230" s="391"/>
      <c r="B230" s="390" t="s">
        <v>258</v>
      </c>
      <c r="C230" s="376"/>
      <c r="D230" s="321"/>
      <c r="E230" s="321"/>
      <c r="F230" s="321"/>
      <c r="G230" s="184"/>
      <c r="H230" s="187"/>
    </row>
    <row r="231" spans="1:8" ht="10.5" customHeight="1">
      <c r="A231" s="391"/>
      <c r="B231" s="391"/>
      <c r="C231" s="377"/>
      <c r="D231" s="322"/>
      <c r="E231" s="397"/>
      <c r="F231" s="322"/>
      <c r="G231" s="184"/>
      <c r="H231" s="187"/>
    </row>
    <row r="232" spans="1:8" ht="10.5" customHeight="1">
      <c r="A232" s="391"/>
      <c r="B232" s="391"/>
      <c r="C232" s="377"/>
      <c r="D232" s="322"/>
      <c r="E232" s="397"/>
      <c r="F232" s="322"/>
      <c r="G232" s="184"/>
      <c r="H232" s="187"/>
    </row>
    <row r="233" spans="1:8" ht="10.5" customHeight="1">
      <c r="A233" s="391"/>
      <c r="B233" s="391"/>
      <c r="C233" s="377"/>
      <c r="D233" s="322"/>
      <c r="E233" s="397"/>
      <c r="F233" s="322"/>
      <c r="G233" s="184"/>
      <c r="H233" s="187"/>
    </row>
    <row r="234" spans="1:8" ht="11.25" customHeight="1" thickBot="1">
      <c r="A234" s="392"/>
      <c r="B234" s="392"/>
      <c r="C234" s="378"/>
      <c r="D234" s="323"/>
      <c r="E234" s="398"/>
      <c r="F234" s="323"/>
      <c r="G234" s="184"/>
      <c r="H234" s="187"/>
    </row>
    <row r="235" spans="1:8" ht="10.5">
      <c r="A235" s="390" t="s">
        <v>266</v>
      </c>
      <c r="B235" s="390" t="s">
        <v>267</v>
      </c>
      <c r="C235" s="321"/>
      <c r="D235" s="321"/>
      <c r="E235" s="194"/>
      <c r="F235" s="321"/>
      <c r="G235" s="184"/>
      <c r="H235" s="187"/>
    </row>
    <row r="236" spans="1:8" ht="10.5" customHeight="1">
      <c r="A236" s="391"/>
      <c r="B236" s="391"/>
      <c r="C236" s="322"/>
      <c r="D236" s="322"/>
      <c r="E236" s="397"/>
      <c r="F236" s="322"/>
      <c r="G236" s="184"/>
      <c r="H236" s="187"/>
    </row>
    <row r="237" spans="1:8" ht="10.5" customHeight="1">
      <c r="A237" s="391"/>
      <c r="B237" s="391"/>
      <c r="C237" s="322"/>
      <c r="D237" s="322"/>
      <c r="E237" s="322"/>
      <c r="F237" s="322"/>
      <c r="G237" s="184"/>
      <c r="H237" s="187"/>
    </row>
    <row r="238" spans="1:8" ht="10.5" customHeight="1">
      <c r="A238" s="391"/>
      <c r="B238" s="391"/>
      <c r="C238" s="322"/>
      <c r="D238" s="322"/>
      <c r="E238" s="322"/>
      <c r="F238" s="322"/>
      <c r="G238" s="184"/>
      <c r="H238" s="187"/>
    </row>
    <row r="239" spans="1:8" ht="11.25" customHeight="1" thickBot="1">
      <c r="A239" s="391"/>
      <c r="B239" s="392"/>
      <c r="C239" s="323"/>
      <c r="D239" s="323"/>
      <c r="E239" s="323"/>
      <c r="F239" s="323"/>
      <c r="G239" s="184"/>
      <c r="H239" s="187"/>
    </row>
    <row r="240" spans="1:8" ht="10.5">
      <c r="A240" s="367"/>
      <c r="B240" s="390" t="s">
        <v>268</v>
      </c>
      <c r="C240" s="321"/>
      <c r="D240" s="321"/>
      <c r="E240" s="321"/>
      <c r="F240" s="321"/>
      <c r="G240" s="184"/>
      <c r="H240" s="187"/>
    </row>
    <row r="241" spans="1:8" ht="10.5" customHeight="1">
      <c r="A241" s="367"/>
      <c r="B241" s="391"/>
      <c r="C241" s="322"/>
      <c r="D241" s="322"/>
      <c r="E241" s="322"/>
      <c r="F241" s="322"/>
      <c r="G241" s="184"/>
      <c r="H241" s="187"/>
    </row>
    <row r="242" spans="1:8" ht="10.5" customHeight="1">
      <c r="A242" s="367"/>
      <c r="B242" s="391"/>
      <c r="C242" s="322"/>
      <c r="D242" s="322"/>
      <c r="E242" s="322"/>
      <c r="F242" s="322"/>
      <c r="G242" s="184"/>
      <c r="H242" s="187"/>
    </row>
    <row r="243" spans="1:8" ht="10.5" customHeight="1">
      <c r="A243" s="367"/>
      <c r="B243" s="391"/>
      <c r="C243" s="322"/>
      <c r="D243" s="322"/>
      <c r="E243" s="322"/>
      <c r="F243" s="322"/>
      <c r="G243" s="184"/>
      <c r="H243" s="187"/>
    </row>
    <row r="244" spans="1:8" ht="11.25" customHeight="1" thickBot="1">
      <c r="A244" s="367"/>
      <c r="B244" s="392"/>
      <c r="C244" s="323"/>
      <c r="D244" s="323"/>
      <c r="E244" s="323"/>
      <c r="F244" s="323"/>
      <c r="G244" s="184"/>
      <c r="H244" s="187"/>
    </row>
    <row r="245" spans="1:8" ht="10.5">
      <c r="A245" s="367"/>
      <c r="B245" s="390" t="s">
        <v>269</v>
      </c>
      <c r="C245" s="321"/>
      <c r="D245" s="321"/>
      <c r="E245" s="321"/>
      <c r="F245" s="321"/>
      <c r="G245" s="184"/>
      <c r="H245" s="187"/>
    </row>
    <row r="246" spans="1:8" ht="10.5" customHeight="1">
      <c r="A246" s="367"/>
      <c r="B246" s="391"/>
      <c r="C246" s="322"/>
      <c r="D246" s="322"/>
      <c r="E246" s="322"/>
      <c r="F246" s="322"/>
      <c r="G246" s="184"/>
      <c r="H246" s="187"/>
    </row>
    <row r="247" spans="1:8" ht="10.5" customHeight="1">
      <c r="A247" s="367"/>
      <c r="B247" s="391"/>
      <c r="C247" s="322"/>
      <c r="D247" s="322"/>
      <c r="E247" s="322"/>
      <c r="F247" s="322"/>
      <c r="G247" s="184"/>
      <c r="H247" s="187"/>
    </row>
    <row r="248" spans="1:8" ht="10.5" customHeight="1">
      <c r="A248" s="367"/>
      <c r="B248" s="391"/>
      <c r="C248" s="322"/>
      <c r="D248" s="322"/>
      <c r="E248" s="322"/>
      <c r="F248" s="322"/>
      <c r="G248" s="184"/>
      <c r="H248" s="187"/>
    </row>
    <row r="249" spans="1:8" ht="11.25" customHeight="1" thickBot="1">
      <c r="A249" s="399"/>
      <c r="B249" s="392"/>
      <c r="C249" s="323"/>
      <c r="D249" s="323"/>
      <c r="E249" s="323"/>
      <c r="F249" s="323"/>
      <c r="G249" s="184"/>
      <c r="H249" s="187"/>
    </row>
    <row r="250" spans="1:8" ht="10.5">
      <c r="A250" s="390" t="s">
        <v>271</v>
      </c>
      <c r="B250" s="390" t="s">
        <v>270</v>
      </c>
      <c r="C250" s="321"/>
      <c r="D250" s="321"/>
      <c r="E250" s="321"/>
      <c r="F250" s="321"/>
      <c r="G250" s="184"/>
      <c r="H250" s="187"/>
    </row>
    <row r="251" spans="1:8" ht="10.5" customHeight="1">
      <c r="A251" s="391"/>
      <c r="B251" s="391"/>
      <c r="C251" s="322"/>
      <c r="D251" s="322"/>
      <c r="E251" s="322"/>
      <c r="F251" s="322"/>
      <c r="G251" s="184"/>
      <c r="H251" s="187"/>
    </row>
    <row r="252" spans="1:8" ht="10.5" customHeight="1">
      <c r="A252" s="391"/>
      <c r="B252" s="391"/>
      <c r="C252" s="322"/>
      <c r="D252" s="322"/>
      <c r="E252" s="322"/>
      <c r="F252" s="322"/>
      <c r="G252" s="184"/>
      <c r="H252" s="187"/>
    </row>
    <row r="253" spans="1:8" ht="10.5" customHeight="1">
      <c r="A253" s="391"/>
      <c r="B253" s="391"/>
      <c r="C253" s="322"/>
      <c r="D253" s="322"/>
      <c r="E253" s="322"/>
      <c r="F253" s="322"/>
      <c r="G253" s="184"/>
      <c r="H253" s="187"/>
    </row>
    <row r="254" spans="1:8" ht="11.25" customHeight="1" thickBot="1">
      <c r="A254" s="392"/>
      <c r="B254" s="392"/>
      <c r="C254" s="323"/>
      <c r="D254" s="323"/>
      <c r="E254" s="323"/>
      <c r="F254" s="323"/>
      <c r="G254" s="184"/>
      <c r="H254" s="187"/>
    </row>
    <row r="255" spans="1:8" ht="10.5">
      <c r="A255" s="390" t="s">
        <v>272</v>
      </c>
      <c r="B255" s="390" t="s">
        <v>273</v>
      </c>
      <c r="C255" s="321"/>
      <c r="D255" s="321"/>
      <c r="E255" s="321"/>
      <c r="F255" s="321"/>
      <c r="G255" s="184"/>
      <c r="H255" s="187"/>
    </row>
    <row r="256" spans="1:8" ht="10.5" customHeight="1">
      <c r="A256" s="391"/>
      <c r="B256" s="391"/>
      <c r="C256" s="322"/>
      <c r="D256" s="322"/>
      <c r="E256" s="322"/>
      <c r="F256" s="322"/>
      <c r="G256" s="184"/>
      <c r="H256" s="187"/>
    </row>
    <row r="257" spans="1:8" ht="10.5" customHeight="1">
      <c r="A257" s="391"/>
      <c r="B257" s="391"/>
      <c r="C257" s="322"/>
      <c r="D257" s="322"/>
      <c r="E257" s="322"/>
      <c r="F257" s="322"/>
      <c r="G257" s="184"/>
      <c r="H257" s="187"/>
    </row>
    <row r="258" spans="1:8" ht="10.5" customHeight="1">
      <c r="A258" s="391"/>
      <c r="B258" s="391"/>
      <c r="C258" s="322"/>
      <c r="D258" s="322"/>
      <c r="E258" s="322"/>
      <c r="F258" s="322"/>
      <c r="G258" s="184"/>
      <c r="H258" s="187"/>
    </row>
    <row r="259" spans="1:8" ht="9.75" customHeight="1" thickBot="1">
      <c r="A259" s="391"/>
      <c r="B259" s="392"/>
      <c r="C259" s="323"/>
      <c r="D259" s="323"/>
      <c r="E259" s="323"/>
      <c r="F259" s="323"/>
      <c r="G259" s="184"/>
      <c r="H259" s="187"/>
    </row>
    <row r="260" spans="1:8" ht="10.5">
      <c r="A260" s="391"/>
      <c r="B260" s="390" t="s">
        <v>274</v>
      </c>
      <c r="C260" s="321"/>
      <c r="D260" s="321"/>
      <c r="E260" s="321"/>
      <c r="F260" s="321"/>
      <c r="G260" s="184"/>
      <c r="H260" s="187"/>
    </row>
    <row r="261" spans="1:8" ht="10.5" customHeight="1">
      <c r="A261" s="391"/>
      <c r="B261" s="391"/>
      <c r="C261" s="322"/>
      <c r="D261" s="322"/>
      <c r="E261" s="322"/>
      <c r="F261" s="322"/>
      <c r="G261" s="184"/>
      <c r="H261" s="187"/>
    </row>
    <row r="262" spans="1:8" ht="10.5" customHeight="1">
      <c r="A262" s="391"/>
      <c r="B262" s="391"/>
      <c r="C262" s="322"/>
      <c r="D262" s="322"/>
      <c r="E262" s="322"/>
      <c r="F262" s="322"/>
      <c r="G262" s="184"/>
      <c r="H262" s="187"/>
    </row>
    <row r="263" spans="1:8" ht="10.5" customHeight="1">
      <c r="A263" s="391"/>
      <c r="B263" s="391"/>
      <c r="C263" s="322"/>
      <c r="D263" s="322"/>
      <c r="E263" s="322"/>
      <c r="F263" s="322"/>
      <c r="G263" s="184"/>
      <c r="H263" s="187"/>
    </row>
    <row r="264" spans="1:8" ht="11.25" customHeight="1" thickBot="1">
      <c r="A264" s="391"/>
      <c r="B264" s="392"/>
      <c r="C264" s="323"/>
      <c r="D264" s="323"/>
      <c r="E264" s="323"/>
      <c r="F264" s="323"/>
      <c r="G264" s="184"/>
      <c r="H264" s="187"/>
    </row>
    <row r="265" spans="1:8" ht="10.5">
      <c r="A265" s="391"/>
      <c r="B265" s="390" t="s">
        <v>275</v>
      </c>
      <c r="C265" s="321"/>
      <c r="D265" s="321"/>
      <c r="E265" s="321"/>
      <c r="F265" s="321"/>
      <c r="G265" s="184"/>
      <c r="H265" s="187"/>
    </row>
    <row r="266" spans="1:8" ht="10.5" customHeight="1">
      <c r="A266" s="391"/>
      <c r="B266" s="391"/>
      <c r="C266" s="322"/>
      <c r="D266" s="322"/>
      <c r="E266" s="322"/>
      <c r="F266" s="322"/>
      <c r="G266" s="184"/>
      <c r="H266" s="187"/>
    </row>
    <row r="267" spans="1:8" ht="10.5" customHeight="1">
      <c r="A267" s="391"/>
      <c r="B267" s="391"/>
      <c r="C267" s="322"/>
      <c r="D267" s="322"/>
      <c r="E267" s="322"/>
      <c r="F267" s="322"/>
      <c r="G267" s="184"/>
      <c r="H267" s="187"/>
    </row>
    <row r="268" spans="1:8" ht="10.5" customHeight="1">
      <c r="A268" s="391"/>
      <c r="B268" s="391"/>
      <c r="C268" s="322"/>
      <c r="D268" s="322"/>
      <c r="E268" s="322"/>
      <c r="F268" s="322"/>
      <c r="G268" s="184"/>
      <c r="H268" s="187"/>
    </row>
    <row r="269" spans="1:8" ht="11.25" customHeight="1" thickBot="1">
      <c r="A269" s="391"/>
      <c r="B269" s="392"/>
      <c r="C269" s="323"/>
      <c r="D269" s="323"/>
      <c r="E269" s="323"/>
      <c r="F269" s="323"/>
      <c r="G269" s="184"/>
      <c r="H269" s="187"/>
    </row>
    <row r="270" spans="1:8" ht="10.5">
      <c r="A270" s="391"/>
      <c r="B270" s="390" t="s">
        <v>276</v>
      </c>
      <c r="C270" s="321"/>
      <c r="D270" s="321"/>
      <c r="E270" s="321"/>
      <c r="F270" s="321"/>
      <c r="G270" s="184"/>
      <c r="H270" s="187"/>
    </row>
    <row r="271" spans="1:8" ht="10.5" customHeight="1">
      <c r="A271" s="391"/>
      <c r="B271" s="391"/>
      <c r="C271" s="322"/>
      <c r="D271" s="322"/>
      <c r="E271" s="322"/>
      <c r="F271" s="322"/>
      <c r="G271" s="184"/>
      <c r="H271" s="187"/>
    </row>
    <row r="272" spans="1:8" ht="10.5" customHeight="1">
      <c r="A272" s="391"/>
      <c r="B272" s="391"/>
      <c r="C272" s="322"/>
      <c r="D272" s="322"/>
      <c r="E272" s="322"/>
      <c r="F272" s="322"/>
      <c r="G272" s="184"/>
      <c r="H272" s="187"/>
    </row>
    <row r="273" spans="1:8" ht="10.5" customHeight="1">
      <c r="A273" s="391"/>
      <c r="B273" s="391"/>
      <c r="C273" s="322"/>
      <c r="D273" s="322"/>
      <c r="E273" s="322"/>
      <c r="F273" s="322"/>
      <c r="G273" s="184"/>
      <c r="H273" s="187"/>
    </row>
    <row r="274" spans="1:8" ht="11.25" customHeight="1" thickBot="1">
      <c r="A274" s="392"/>
      <c r="B274" s="392"/>
      <c r="C274" s="323"/>
      <c r="D274" s="323"/>
      <c r="E274" s="323"/>
      <c r="F274" s="323"/>
      <c r="G274" s="184"/>
      <c r="H274" s="187"/>
    </row>
    <row r="275" spans="1:8" ht="10.5">
      <c r="A275" s="181"/>
      <c r="B275" s="181"/>
      <c r="C275" s="186"/>
      <c r="D275" s="186"/>
      <c r="E275" s="186"/>
      <c r="F275" s="183"/>
      <c r="G275" s="184"/>
      <c r="H275" s="187"/>
    </row>
    <row r="276" spans="1:8" ht="10.5">
      <c r="A276" s="181"/>
      <c r="B276" s="185"/>
      <c r="C276" s="183"/>
      <c r="D276" s="183"/>
      <c r="E276" s="183"/>
      <c r="F276" s="183"/>
      <c r="G276" s="184"/>
      <c r="H276" s="187"/>
    </row>
    <row r="277" spans="1:8" ht="11.25" thickBot="1">
      <c r="A277" s="181"/>
      <c r="B277" s="181">
        <v>2009</v>
      </c>
      <c r="C277" s="183"/>
      <c r="D277" s="183"/>
      <c r="E277" s="183"/>
      <c r="F277" s="183"/>
      <c r="G277" s="184"/>
      <c r="H277" s="187"/>
    </row>
    <row r="278" spans="1:8" ht="10.5">
      <c r="A278" s="181"/>
      <c r="B278" s="158">
        <v>15</v>
      </c>
      <c r="C278" s="324">
        <v>950000</v>
      </c>
      <c r="D278" s="324">
        <v>712500</v>
      </c>
      <c r="E278" s="324">
        <v>237500</v>
      </c>
      <c r="F278" s="327">
        <v>0</v>
      </c>
      <c r="G278" s="142"/>
      <c r="H278" s="187"/>
    </row>
    <row r="279" spans="1:8" ht="31.5">
      <c r="A279" s="181"/>
      <c r="B279" s="159" t="s">
        <v>215</v>
      </c>
      <c r="C279" s="325"/>
      <c r="D279" s="325"/>
      <c r="E279" s="325"/>
      <c r="F279" s="325"/>
      <c r="G279" s="142"/>
      <c r="H279" s="187"/>
    </row>
    <row r="280" spans="1:8" ht="32.25" thickBot="1">
      <c r="A280" s="181"/>
      <c r="B280" s="159" t="s">
        <v>220</v>
      </c>
      <c r="C280" s="325"/>
      <c r="D280" s="325"/>
      <c r="E280" s="325"/>
      <c r="F280" s="325"/>
      <c r="G280" s="142"/>
      <c r="H280" s="187"/>
    </row>
    <row r="281" spans="1:8" ht="11.25" thickBot="1">
      <c r="A281" s="181"/>
      <c r="B281" s="160" t="s">
        <v>221</v>
      </c>
      <c r="C281" s="326"/>
      <c r="D281" s="326"/>
      <c r="E281" s="326"/>
      <c r="F281" s="326"/>
      <c r="G281" s="175">
        <f>SUM(D281:F281)</f>
        <v>0</v>
      </c>
      <c r="H281" s="187"/>
    </row>
    <row r="282" spans="1:8" ht="10.5">
      <c r="A282" s="181"/>
      <c r="B282" s="181"/>
      <c r="C282" s="186"/>
      <c r="D282" s="186"/>
      <c r="E282" s="186"/>
      <c r="F282" s="186"/>
      <c r="G282" s="184"/>
      <c r="H282" s="187"/>
    </row>
    <row r="283" spans="1:8" ht="10.5">
      <c r="A283" s="181"/>
      <c r="B283" s="181"/>
      <c r="C283" s="186"/>
      <c r="D283" s="186"/>
      <c r="E283" s="186"/>
      <c r="F283" s="186"/>
      <c r="G283" s="184"/>
      <c r="H283" s="187"/>
    </row>
    <row r="284" spans="1:8" ht="10.5">
      <c r="A284" s="181"/>
      <c r="B284" s="181"/>
      <c r="C284" s="186"/>
      <c r="D284" s="186"/>
      <c r="E284" s="186"/>
      <c r="F284" s="186"/>
      <c r="G284" s="184"/>
      <c r="H284" s="187"/>
    </row>
    <row r="285" spans="1:8" ht="10.5">
      <c r="A285" s="181"/>
      <c r="B285" s="185"/>
      <c r="C285" s="183"/>
      <c r="D285" s="183"/>
      <c r="E285" s="183"/>
      <c r="F285" s="183"/>
      <c r="G285" s="184"/>
      <c r="H285" s="187"/>
    </row>
    <row r="286" spans="1:8" ht="10.5">
      <c r="A286" s="181"/>
      <c r="B286" s="181"/>
      <c r="C286" s="183"/>
      <c r="D286" s="183"/>
      <c r="E286" s="183"/>
      <c r="F286" s="183"/>
      <c r="G286" s="184"/>
      <c r="H286" s="187"/>
    </row>
    <row r="287" spans="1:8" ht="10.5">
      <c r="A287" s="181"/>
      <c r="B287" s="181"/>
      <c r="C287" s="182"/>
      <c r="D287" s="182"/>
      <c r="E287" s="182"/>
      <c r="F287" s="183"/>
      <c r="G287" s="184"/>
      <c r="H287" s="187"/>
    </row>
    <row r="288" spans="1:8" ht="10.5">
      <c r="A288" s="181"/>
      <c r="B288" s="181"/>
      <c r="C288" s="183"/>
      <c r="D288" s="183"/>
      <c r="E288" s="183"/>
      <c r="F288" s="183"/>
      <c r="G288" s="184"/>
      <c r="H288" s="187"/>
    </row>
    <row r="289" spans="1:8" ht="10.5">
      <c r="A289" s="181"/>
      <c r="B289" s="181"/>
      <c r="C289" s="186"/>
      <c r="D289" s="186"/>
      <c r="E289" s="186"/>
      <c r="F289" s="186"/>
      <c r="G289" s="184"/>
      <c r="H289" s="187"/>
    </row>
    <row r="290" spans="1:8" ht="10.5">
      <c r="A290" s="181"/>
      <c r="B290" s="185"/>
      <c r="C290" s="183"/>
      <c r="D290" s="183"/>
      <c r="E290" s="183"/>
      <c r="F290" s="183"/>
      <c r="G290" s="184"/>
      <c r="H290" s="187"/>
    </row>
    <row r="291" spans="1:8" ht="10.5">
      <c r="A291" s="181"/>
      <c r="B291" s="181"/>
      <c r="C291" s="183"/>
      <c r="D291" s="183"/>
      <c r="E291" s="183"/>
      <c r="F291" s="183"/>
      <c r="G291" s="184"/>
      <c r="H291" s="187"/>
    </row>
    <row r="292" spans="1:8" ht="10.5">
      <c r="A292" s="181"/>
      <c r="B292" s="181"/>
      <c r="C292" s="182"/>
      <c r="D292" s="183"/>
      <c r="E292" s="182"/>
      <c r="F292" s="183"/>
      <c r="G292" s="184"/>
      <c r="H292" s="187"/>
    </row>
    <row r="293" spans="1:8" ht="10.5">
      <c r="A293" s="181"/>
      <c r="B293" s="181"/>
      <c r="C293" s="186"/>
      <c r="D293" s="186"/>
      <c r="E293" s="186"/>
      <c r="F293" s="183"/>
      <c r="G293" s="184"/>
      <c r="H293" s="187"/>
    </row>
    <row r="294" spans="1:8" ht="10.5">
      <c r="A294" s="181"/>
      <c r="B294" s="181"/>
      <c r="C294" s="186"/>
      <c r="D294" s="186"/>
      <c r="E294" s="186"/>
      <c r="F294" s="186"/>
      <c r="G294" s="184"/>
      <c r="H294" s="187"/>
    </row>
    <row r="295" spans="1:8" ht="10.5">
      <c r="A295" s="185"/>
      <c r="B295" s="185"/>
      <c r="C295" s="183"/>
      <c r="D295" s="183"/>
      <c r="E295" s="183"/>
      <c r="F295" s="183"/>
      <c r="G295" s="184"/>
      <c r="H295" s="187"/>
    </row>
    <row r="296" spans="1:8" ht="10.5">
      <c r="A296" s="185"/>
      <c r="B296" s="185"/>
      <c r="C296" s="183"/>
      <c r="D296" s="183"/>
      <c r="E296" s="183"/>
      <c r="F296" s="183"/>
      <c r="G296" s="184"/>
      <c r="H296" s="187"/>
    </row>
    <row r="297" spans="1:8" ht="10.5">
      <c r="A297" s="185"/>
      <c r="B297" s="181"/>
      <c r="C297" s="182"/>
      <c r="D297" s="182"/>
      <c r="E297" s="182"/>
      <c r="F297" s="183"/>
      <c r="G297" s="184"/>
      <c r="H297" s="187"/>
    </row>
    <row r="298" spans="1:8" ht="10.5">
      <c r="A298" s="185"/>
      <c r="B298" s="181"/>
      <c r="C298" s="186"/>
      <c r="D298" s="186"/>
      <c r="E298" s="186"/>
      <c r="F298" s="186"/>
      <c r="G298" s="184"/>
      <c r="H298" s="187"/>
    </row>
    <row r="299" spans="1:8" ht="10.5">
      <c r="A299" s="181"/>
      <c r="B299" s="185"/>
      <c r="C299" s="183"/>
      <c r="D299" s="183"/>
      <c r="E299" s="183"/>
      <c r="F299" s="183"/>
      <c r="G299" s="184"/>
      <c r="H299" s="187"/>
    </row>
    <row r="300" spans="1:8" ht="10.5">
      <c r="A300" s="181"/>
      <c r="B300" s="181"/>
      <c r="C300" s="183"/>
      <c r="D300" s="183"/>
      <c r="E300" s="183"/>
      <c r="F300" s="183"/>
      <c r="G300" s="184"/>
      <c r="H300" s="187"/>
    </row>
    <row r="301" spans="1:8" ht="10.5">
      <c r="A301" s="185"/>
      <c r="B301" s="181"/>
      <c r="C301" s="182"/>
      <c r="D301" s="182"/>
      <c r="E301" s="182"/>
      <c r="F301" s="183"/>
      <c r="G301" s="184"/>
      <c r="H301" s="187"/>
    </row>
    <row r="302" spans="1:8" ht="10.5">
      <c r="A302" s="135"/>
      <c r="B302" s="181"/>
      <c r="C302" s="186"/>
      <c r="D302" s="186"/>
      <c r="E302" s="186"/>
      <c r="F302" s="186"/>
      <c r="G302" s="184"/>
      <c r="H302" s="187"/>
    </row>
    <row r="303" spans="1:8" ht="10.5">
      <c r="A303" s="135"/>
      <c r="B303" s="185"/>
      <c r="C303" s="183"/>
      <c r="D303" s="183"/>
      <c r="E303" s="183"/>
      <c r="F303" s="183"/>
      <c r="G303" s="184"/>
      <c r="H303" s="187"/>
    </row>
    <row r="304" spans="1:8" ht="10.5">
      <c r="A304" s="135"/>
      <c r="B304" s="181"/>
      <c r="C304" s="182"/>
      <c r="D304" s="182"/>
      <c r="E304" s="182"/>
      <c r="F304" s="183"/>
      <c r="G304" s="184"/>
      <c r="H304" s="187"/>
    </row>
    <row r="305" spans="1:8" ht="10.5">
      <c r="A305" s="135"/>
      <c r="B305" s="181"/>
      <c r="C305" s="186"/>
      <c r="D305" s="186"/>
      <c r="E305" s="186"/>
      <c r="F305" s="186"/>
      <c r="G305" s="184"/>
      <c r="H305" s="187"/>
    </row>
    <row r="306" spans="1:8" ht="10.5">
      <c r="A306" s="135"/>
      <c r="B306" s="185"/>
      <c r="C306" s="183"/>
      <c r="D306" s="183"/>
      <c r="E306" s="183"/>
      <c r="F306" s="183"/>
      <c r="G306" s="184"/>
      <c r="H306" s="187"/>
    </row>
    <row r="307" spans="1:8" ht="10.5">
      <c r="A307" s="135"/>
      <c r="B307" s="181"/>
      <c r="C307" s="182"/>
      <c r="D307" s="182"/>
      <c r="E307" s="182"/>
      <c r="F307" s="183"/>
      <c r="G307" s="184"/>
      <c r="H307" s="187"/>
    </row>
    <row r="308" spans="1:8" ht="10.5">
      <c r="A308" s="135"/>
      <c r="B308" s="181"/>
      <c r="C308" s="186"/>
      <c r="D308" s="186"/>
      <c r="E308" s="183"/>
      <c r="F308" s="186"/>
      <c r="G308" s="184"/>
      <c r="H308" s="187"/>
    </row>
    <row r="309" spans="1:8" ht="10.5">
      <c r="A309" s="185"/>
      <c r="B309" s="185"/>
      <c r="C309" s="183"/>
      <c r="D309" s="183"/>
      <c r="E309" s="183"/>
      <c r="F309" s="183"/>
      <c r="G309" s="184"/>
      <c r="H309" s="187"/>
    </row>
    <row r="310" spans="1:8" ht="10.5">
      <c r="A310" s="185"/>
      <c r="B310" s="181"/>
      <c r="C310" s="182"/>
      <c r="D310" s="182"/>
      <c r="E310" s="182"/>
      <c r="F310" s="183"/>
      <c r="G310" s="184"/>
      <c r="H310" s="187"/>
    </row>
    <row r="311" spans="1:8" ht="10.5">
      <c r="A311" s="185"/>
      <c r="B311" s="181"/>
      <c r="C311" s="186"/>
      <c r="D311" s="186"/>
      <c r="E311" s="186"/>
      <c r="F311" s="186"/>
      <c r="G311" s="184"/>
      <c r="H311" s="187"/>
    </row>
    <row r="312" spans="1:8" ht="10.5" customHeight="1">
      <c r="A312" s="185"/>
      <c r="B312" s="185"/>
      <c r="C312" s="185"/>
      <c r="D312" s="185"/>
      <c r="E312" s="185"/>
      <c r="F312" s="185"/>
      <c r="G312" s="184"/>
      <c r="H312" s="187"/>
    </row>
    <row r="313" spans="1:8" ht="10.5">
      <c r="A313" s="185"/>
      <c r="B313" s="181"/>
      <c r="C313" s="189"/>
      <c r="D313" s="189"/>
      <c r="E313" s="189"/>
      <c r="F313" s="185"/>
      <c r="G313" s="184"/>
      <c r="H313" s="187"/>
    </row>
    <row r="314" spans="1:8" ht="10.5">
      <c r="A314" s="135"/>
      <c r="B314" s="181"/>
      <c r="C314" s="185"/>
      <c r="D314" s="188"/>
      <c r="E314" s="188"/>
      <c r="F314" s="188"/>
      <c r="G314" s="184"/>
      <c r="H314" s="187"/>
    </row>
    <row r="315" spans="1:8" ht="10.5">
      <c r="A315" s="135"/>
      <c r="B315" s="135"/>
      <c r="C315" s="188"/>
      <c r="D315" s="185"/>
      <c r="E315" s="185"/>
      <c r="F315" s="135"/>
      <c r="G315" s="184"/>
      <c r="H315" s="187"/>
    </row>
    <row r="316" spans="1:8" ht="10.5">
      <c r="A316" s="135"/>
      <c r="B316" s="185"/>
      <c r="C316" s="185"/>
      <c r="D316" s="185"/>
      <c r="E316" s="185"/>
      <c r="F316" s="185"/>
      <c r="G316" s="184"/>
      <c r="H316" s="187"/>
    </row>
    <row r="317" spans="1:8" ht="10.5">
      <c r="A317" s="135"/>
      <c r="B317" s="181"/>
      <c r="C317" s="189"/>
      <c r="D317" s="189"/>
      <c r="E317" s="189"/>
      <c r="F317" s="185"/>
      <c r="G317" s="184"/>
      <c r="H317" s="187"/>
    </row>
    <row r="318" spans="1:14" ht="10.5">
      <c r="A318" s="135"/>
      <c r="B318" s="185"/>
      <c r="C318" s="135"/>
      <c r="D318" s="135"/>
      <c r="E318" s="135"/>
      <c r="F318" s="135"/>
      <c r="G318" s="184"/>
      <c r="H318" s="187"/>
      <c r="I318" s="9"/>
      <c r="J318" s="10"/>
      <c r="K318" s="9"/>
      <c r="L318" s="9"/>
      <c r="M318" s="9"/>
      <c r="N318" s="9"/>
    </row>
    <row r="319" spans="1:14" ht="32.25" customHeight="1">
      <c r="A319" s="185"/>
      <c r="B319" s="185"/>
      <c r="C319" s="185"/>
      <c r="D319" s="185"/>
      <c r="E319" s="185"/>
      <c r="F319" s="185"/>
      <c r="G319" s="184"/>
      <c r="H319" s="187"/>
      <c r="I319" s="11"/>
      <c r="J319" s="10"/>
      <c r="K319" s="9"/>
      <c r="L319" s="12"/>
      <c r="M319" s="12"/>
      <c r="N319" s="12"/>
    </row>
    <row r="320" spans="1:14" ht="10.5">
      <c r="A320" s="185"/>
      <c r="B320" s="181"/>
      <c r="C320" s="189"/>
      <c r="D320" s="185"/>
      <c r="E320" s="189"/>
      <c r="F320" s="189"/>
      <c r="G320" s="184"/>
      <c r="H320" s="187"/>
      <c r="I320" s="11"/>
      <c r="J320" s="11"/>
      <c r="K320" s="12"/>
      <c r="L320" s="9"/>
      <c r="M320" s="9"/>
      <c r="N320" s="11"/>
    </row>
    <row r="321" spans="1:14" ht="10.5">
      <c r="A321" s="185"/>
      <c r="B321" s="185"/>
      <c r="C321" s="185"/>
      <c r="D321" s="185"/>
      <c r="E321" s="185"/>
      <c r="F321" s="185"/>
      <c r="G321" s="184"/>
      <c r="H321" s="187"/>
      <c r="I321" s="11"/>
      <c r="J321" s="9"/>
      <c r="K321" s="9"/>
      <c r="L321" s="9"/>
      <c r="M321" s="9"/>
      <c r="N321" s="9"/>
    </row>
    <row r="322" spans="1:14" ht="10.5">
      <c r="A322" s="185"/>
      <c r="B322" s="181"/>
      <c r="C322" s="189"/>
      <c r="D322" s="185"/>
      <c r="E322" s="189"/>
      <c r="F322" s="189"/>
      <c r="G322" s="184"/>
      <c r="H322" s="187"/>
      <c r="I322" s="11"/>
      <c r="J322" s="13"/>
      <c r="K322" s="9"/>
      <c r="L322" s="10"/>
      <c r="M322" s="10"/>
      <c r="N322" s="10"/>
    </row>
    <row r="323" spans="1:14" ht="10.5">
      <c r="A323" s="135"/>
      <c r="B323" s="181"/>
      <c r="C323" s="135"/>
      <c r="D323" s="135"/>
      <c r="E323" s="185"/>
      <c r="F323" s="135"/>
      <c r="G323" s="184"/>
      <c r="H323" s="187"/>
      <c r="I323" s="11"/>
      <c r="J323" s="9"/>
      <c r="K323" s="11"/>
      <c r="L323" s="10"/>
      <c r="M323" s="10"/>
      <c r="N323" s="10"/>
    </row>
    <row r="324" spans="1:14" ht="16.5">
      <c r="A324" s="190"/>
      <c r="B324" s="190"/>
      <c r="C324" s="190"/>
      <c r="D324" s="190"/>
      <c r="E324" s="190"/>
      <c r="F324" s="190"/>
      <c r="G324" s="184"/>
      <c r="H324" s="187"/>
      <c r="I324" s="9"/>
      <c r="J324" s="13"/>
      <c r="K324" s="9"/>
      <c r="L324" s="9"/>
      <c r="M324" s="9"/>
      <c r="N324" s="11"/>
    </row>
    <row r="325" spans="1:14" ht="10.5">
      <c r="A325" s="185"/>
      <c r="B325" s="185"/>
      <c r="C325" s="185"/>
      <c r="D325" s="185"/>
      <c r="E325" s="185"/>
      <c r="F325" s="185"/>
      <c r="G325" s="184"/>
      <c r="H325" s="187"/>
      <c r="I325" s="11"/>
      <c r="J325" s="13"/>
      <c r="K325" s="11"/>
      <c r="L325" s="11"/>
      <c r="M325" s="9"/>
      <c r="N325" s="9"/>
    </row>
    <row r="326" spans="1:14" ht="10.5">
      <c r="A326" s="135"/>
      <c r="B326" s="181"/>
      <c r="C326" s="189"/>
      <c r="D326" s="189"/>
      <c r="E326" s="189"/>
      <c r="F326" s="185"/>
      <c r="G326" s="184"/>
      <c r="H326" s="187"/>
      <c r="I326" s="9"/>
      <c r="J326" s="9"/>
      <c r="K326" s="9"/>
      <c r="L326" s="9"/>
      <c r="M326" s="9" t="s">
        <v>156</v>
      </c>
      <c r="N326" s="9"/>
    </row>
    <row r="327" spans="1:14" ht="10.5">
      <c r="A327" s="185"/>
      <c r="B327" s="185"/>
      <c r="C327" s="185"/>
      <c r="D327" s="185"/>
      <c r="E327" s="185"/>
      <c r="F327" s="188"/>
      <c r="G327" s="184"/>
      <c r="H327" s="187"/>
      <c r="I327" s="9"/>
      <c r="J327" s="13"/>
      <c r="K327" s="9"/>
      <c r="L327" s="9"/>
      <c r="M327" s="9"/>
      <c r="N327" s="9"/>
    </row>
    <row r="328" spans="1:14" ht="10.5">
      <c r="A328" s="185"/>
      <c r="B328" s="181"/>
      <c r="C328" s="189"/>
      <c r="D328" s="189"/>
      <c r="E328" s="189"/>
      <c r="F328" s="185"/>
      <c r="G328" s="184"/>
      <c r="H328" s="187"/>
      <c r="I328" s="12"/>
      <c r="J328" s="9"/>
      <c r="K328" s="9"/>
      <c r="L328" s="9"/>
      <c r="M328" s="9"/>
      <c r="N328" s="12"/>
    </row>
    <row r="329" spans="1:14" ht="32.25" customHeight="1">
      <c r="A329" s="185"/>
      <c r="B329" s="185"/>
      <c r="C329" s="185"/>
      <c r="D329" s="185"/>
      <c r="E329" s="185"/>
      <c r="F329" s="185"/>
      <c r="G329" s="184"/>
      <c r="H329" s="187"/>
      <c r="I329" s="9"/>
      <c r="J329" s="13"/>
      <c r="K329" s="9"/>
      <c r="L329" s="9"/>
      <c r="M329" s="9"/>
      <c r="N329" s="9"/>
    </row>
    <row r="330" spans="1:14" ht="10.5">
      <c r="A330" s="185"/>
      <c r="B330" s="181"/>
      <c r="C330" s="189"/>
      <c r="D330" s="185"/>
      <c r="E330" s="185"/>
      <c r="F330" s="189"/>
      <c r="G330" s="184"/>
      <c r="H330" s="187"/>
      <c r="I330" s="9"/>
      <c r="J330" s="9"/>
      <c r="K330" s="9"/>
      <c r="L330" s="9"/>
      <c r="M330" s="9"/>
      <c r="N330" s="9"/>
    </row>
    <row r="331" spans="1:14" ht="10.5">
      <c r="A331" s="185"/>
      <c r="B331" s="185"/>
      <c r="C331" s="185"/>
      <c r="D331" s="185"/>
      <c r="E331" s="185"/>
      <c r="F331" s="185"/>
      <c r="G331" s="184"/>
      <c r="H331" s="187"/>
      <c r="I331" s="9"/>
      <c r="J331" s="9"/>
      <c r="K331" s="9"/>
      <c r="L331" s="9"/>
      <c r="M331" s="9"/>
      <c r="N331" s="9"/>
    </row>
    <row r="332" spans="1:14" ht="10.5">
      <c r="A332" s="185"/>
      <c r="B332" s="181"/>
      <c r="C332" s="185"/>
      <c r="D332" s="185"/>
      <c r="E332" s="185"/>
      <c r="F332" s="185"/>
      <c r="G332" s="184"/>
      <c r="H332" s="187"/>
      <c r="I332" s="11"/>
      <c r="J332" s="13"/>
      <c r="K332" s="11"/>
      <c r="L332" s="11"/>
      <c r="M332" s="11"/>
      <c r="N332" s="11"/>
    </row>
    <row r="333" spans="1:14" ht="10.5">
      <c r="A333" s="135"/>
      <c r="B333" s="135"/>
      <c r="C333" s="189"/>
      <c r="D333" s="189"/>
      <c r="E333" s="189"/>
      <c r="F333" s="185"/>
      <c r="G333" s="184"/>
      <c r="H333" s="187"/>
      <c r="I333" s="9"/>
      <c r="J333" s="9"/>
      <c r="K333" s="9"/>
      <c r="L333" s="9"/>
      <c r="M333" s="9"/>
      <c r="N333" s="9"/>
    </row>
    <row r="334" spans="1:14" ht="10.5">
      <c r="A334" s="185"/>
      <c r="B334" s="185"/>
      <c r="C334" s="185"/>
      <c r="D334" s="185"/>
      <c r="E334" s="185"/>
      <c r="F334" s="185"/>
      <c r="G334" s="184"/>
      <c r="H334" s="187"/>
      <c r="I334" s="9"/>
      <c r="J334" s="13"/>
      <c r="K334" s="9"/>
      <c r="L334" s="9"/>
      <c r="M334" s="9"/>
      <c r="N334" s="9"/>
    </row>
    <row r="335" spans="1:15" ht="10.5">
      <c r="A335" s="185"/>
      <c r="B335" s="185"/>
      <c r="C335" s="189"/>
      <c r="D335" s="189"/>
      <c r="E335" s="189"/>
      <c r="F335" s="185"/>
      <c r="G335" s="184"/>
      <c r="H335" s="187"/>
      <c r="I335" s="11"/>
      <c r="J335" s="11"/>
      <c r="K335" s="9"/>
      <c r="L335" s="9"/>
      <c r="M335" s="9"/>
      <c r="N335" s="9"/>
      <c r="O335" s="10"/>
    </row>
    <row r="336" spans="1:15" ht="10.5">
      <c r="A336" s="135"/>
      <c r="B336" s="181"/>
      <c r="C336" s="135"/>
      <c r="D336" s="135"/>
      <c r="E336" s="135"/>
      <c r="F336" s="135"/>
      <c r="G336" s="184"/>
      <c r="H336" s="187"/>
      <c r="I336" s="9"/>
      <c r="J336" s="9"/>
      <c r="K336" s="9"/>
      <c r="L336" s="9"/>
      <c r="M336" s="9"/>
      <c r="N336" s="9"/>
      <c r="O336" s="10"/>
    </row>
    <row r="337" spans="1:15" ht="10.5">
      <c r="A337" s="188"/>
      <c r="B337" s="185"/>
      <c r="C337" s="189"/>
      <c r="D337" s="189"/>
      <c r="E337" s="189"/>
      <c r="F337" s="189"/>
      <c r="G337" s="413"/>
      <c r="H337" s="187"/>
      <c r="I337" s="9"/>
      <c r="J337" s="9"/>
      <c r="K337" s="9"/>
      <c r="L337" s="9"/>
      <c r="M337" s="9"/>
      <c r="N337" s="9"/>
      <c r="O337" s="10"/>
    </row>
    <row r="338" spans="1:15" ht="10.5">
      <c r="A338" s="185"/>
      <c r="B338" s="185"/>
      <c r="C338" s="185"/>
      <c r="D338" s="185"/>
      <c r="E338" s="185"/>
      <c r="F338" s="185"/>
      <c r="G338" s="413"/>
      <c r="H338" s="187"/>
      <c r="I338" s="11"/>
      <c r="J338" s="13"/>
      <c r="K338" s="11"/>
      <c r="L338" s="11"/>
      <c r="M338" s="11"/>
      <c r="N338" s="11"/>
      <c r="O338" s="10"/>
    </row>
    <row r="339" spans="1:8" ht="10.5">
      <c r="A339" s="192"/>
      <c r="B339" s="192"/>
      <c r="C339" s="192"/>
      <c r="D339" s="192"/>
      <c r="E339" s="192"/>
      <c r="F339" s="192"/>
      <c r="G339" s="191"/>
      <c r="H339" s="187"/>
    </row>
    <row r="340" spans="1:8" ht="10.5">
      <c r="A340" s="192"/>
      <c r="B340" s="192"/>
      <c r="C340" s="192"/>
      <c r="D340" s="192"/>
      <c r="E340" s="192"/>
      <c r="F340" s="192"/>
      <c r="G340" s="191"/>
      <c r="H340" s="187"/>
    </row>
    <row r="341" spans="1:8" ht="10.5">
      <c r="A341" s="192"/>
      <c r="B341" s="192"/>
      <c r="C341" s="192"/>
      <c r="D341" s="192"/>
      <c r="E341" s="192"/>
      <c r="F341" s="192"/>
      <c r="G341" s="191"/>
      <c r="H341" s="187"/>
    </row>
    <row r="342" spans="1:8" ht="10.5">
      <c r="A342" s="192"/>
      <c r="B342" s="192"/>
      <c r="C342" s="192"/>
      <c r="D342" s="192"/>
      <c r="E342" s="192"/>
      <c r="F342" s="192"/>
      <c r="G342" s="191"/>
      <c r="H342" s="187"/>
    </row>
    <row r="343" spans="1:8" ht="10.5">
      <c r="A343" s="192"/>
      <c r="B343" s="192"/>
      <c r="C343" s="192"/>
      <c r="D343" s="192"/>
      <c r="E343" s="192"/>
      <c r="F343" s="192"/>
      <c r="G343" s="191"/>
      <c r="H343" s="187"/>
    </row>
    <row r="344" spans="1:8" ht="10.5">
      <c r="A344" s="192"/>
      <c r="B344" s="192"/>
      <c r="C344" s="192"/>
      <c r="D344" s="192"/>
      <c r="E344" s="192"/>
      <c r="F344" s="192"/>
      <c r="G344" s="191"/>
      <c r="H344" s="187"/>
    </row>
    <row r="345" spans="1:8" ht="10.5">
      <c r="A345" s="192"/>
      <c r="B345" s="192"/>
      <c r="C345" s="192"/>
      <c r="D345" s="192"/>
      <c r="E345" s="192"/>
      <c r="F345" s="192"/>
      <c r="G345" s="191"/>
      <c r="H345" s="187"/>
    </row>
    <row r="346" spans="1:8" ht="10.5">
      <c r="A346" s="192"/>
      <c r="B346" s="192"/>
      <c r="C346" s="192"/>
      <c r="D346" s="192"/>
      <c r="E346" s="192"/>
      <c r="F346" s="192"/>
      <c r="G346" s="191"/>
      <c r="H346" s="187"/>
    </row>
    <row r="347" spans="1:8" ht="10.5">
      <c r="A347" s="192"/>
      <c r="B347" s="192"/>
      <c r="C347" s="192"/>
      <c r="D347" s="192"/>
      <c r="E347" s="192"/>
      <c r="F347" s="192"/>
      <c r="G347" s="191"/>
      <c r="H347" s="187"/>
    </row>
    <row r="348" spans="1:8" ht="10.5">
      <c r="A348" s="192"/>
      <c r="B348" s="192"/>
      <c r="C348" s="192"/>
      <c r="D348" s="192"/>
      <c r="E348" s="192"/>
      <c r="F348" s="192"/>
      <c r="G348" s="191"/>
      <c r="H348" s="187"/>
    </row>
    <row r="349" spans="1:8" ht="10.5">
      <c r="A349" s="192"/>
      <c r="B349" s="192"/>
      <c r="C349" s="192"/>
      <c r="D349" s="192"/>
      <c r="E349" s="192"/>
      <c r="F349" s="192"/>
      <c r="G349" s="191"/>
      <c r="H349" s="187"/>
    </row>
    <row r="350" spans="1:8" ht="10.5">
      <c r="A350" s="192"/>
      <c r="B350" s="192"/>
      <c r="C350" s="192"/>
      <c r="D350" s="192"/>
      <c r="E350" s="192"/>
      <c r="F350" s="192"/>
      <c r="G350" s="191"/>
      <c r="H350" s="187"/>
    </row>
    <row r="351" spans="1:8" ht="10.5">
      <c r="A351" s="192"/>
      <c r="B351" s="192"/>
      <c r="C351" s="192"/>
      <c r="D351" s="192"/>
      <c r="E351" s="192"/>
      <c r="F351" s="192"/>
      <c r="G351" s="191"/>
      <c r="H351" s="187"/>
    </row>
    <row r="352" spans="1:8" ht="10.5">
      <c r="A352" s="192"/>
      <c r="B352" s="192"/>
      <c r="C352" s="192"/>
      <c r="D352" s="192"/>
      <c r="E352" s="192"/>
      <c r="F352" s="192"/>
      <c r="G352" s="191"/>
      <c r="H352" s="187"/>
    </row>
    <row r="353" spans="1:8" ht="10.5">
      <c r="A353" s="192"/>
      <c r="B353" s="192"/>
      <c r="C353" s="192"/>
      <c r="D353" s="192"/>
      <c r="E353" s="192"/>
      <c r="F353" s="192"/>
      <c r="G353" s="191"/>
      <c r="H353" s="187"/>
    </row>
    <row r="354" spans="1:8" ht="10.5">
      <c r="A354" s="192"/>
      <c r="B354" s="192"/>
      <c r="C354" s="192"/>
      <c r="D354" s="192"/>
      <c r="E354" s="192"/>
      <c r="F354" s="192"/>
      <c r="G354" s="191"/>
      <c r="H354" s="187"/>
    </row>
    <row r="355" spans="1:8" ht="10.5">
      <c r="A355" s="192"/>
      <c r="B355" s="192"/>
      <c r="C355" s="192"/>
      <c r="D355" s="192"/>
      <c r="E355" s="192"/>
      <c r="F355" s="192"/>
      <c r="G355" s="191"/>
      <c r="H355" s="187"/>
    </row>
    <row r="356" spans="1:8" ht="10.5">
      <c r="A356" s="192"/>
      <c r="B356" s="192"/>
      <c r="C356" s="192"/>
      <c r="D356" s="192"/>
      <c r="E356" s="192"/>
      <c r="F356" s="192"/>
      <c r="G356" s="191"/>
      <c r="H356" s="187"/>
    </row>
    <row r="357" spans="1:8" ht="10.5">
      <c r="A357" s="192"/>
      <c r="B357" s="192"/>
      <c r="C357" s="192"/>
      <c r="D357" s="192"/>
      <c r="E357" s="192"/>
      <c r="F357" s="192"/>
      <c r="G357" s="191"/>
      <c r="H357" s="187"/>
    </row>
    <row r="358" spans="1:8" ht="10.5">
      <c r="A358" s="192"/>
      <c r="B358" s="192"/>
      <c r="C358" s="192"/>
      <c r="D358" s="192"/>
      <c r="E358" s="192"/>
      <c r="F358" s="192"/>
      <c r="G358" s="191"/>
      <c r="H358" s="187"/>
    </row>
    <row r="359" spans="1:8" ht="10.5">
      <c r="A359" s="192"/>
      <c r="B359" s="192"/>
      <c r="C359" s="192"/>
      <c r="D359" s="192"/>
      <c r="E359" s="192"/>
      <c r="F359" s="192"/>
      <c r="G359" s="191"/>
      <c r="H359" s="187"/>
    </row>
    <row r="360" spans="1:8" ht="10.5">
      <c r="A360" s="192"/>
      <c r="B360" s="192"/>
      <c r="C360" s="192"/>
      <c r="D360" s="192"/>
      <c r="E360" s="192"/>
      <c r="F360" s="192"/>
      <c r="G360" s="191"/>
      <c r="H360" s="187"/>
    </row>
    <row r="361" spans="1:8" ht="10.5">
      <c r="A361" s="192"/>
      <c r="B361" s="192"/>
      <c r="C361" s="192"/>
      <c r="D361" s="192"/>
      <c r="E361" s="192"/>
      <c r="F361" s="192"/>
      <c r="G361" s="191"/>
      <c r="H361" s="187"/>
    </row>
    <row r="362" spans="1:8" ht="10.5">
      <c r="A362" s="192"/>
      <c r="B362" s="192"/>
      <c r="C362" s="192"/>
      <c r="D362" s="192"/>
      <c r="E362" s="192"/>
      <c r="F362" s="192"/>
      <c r="G362" s="191"/>
      <c r="H362" s="187"/>
    </row>
    <row r="363" spans="1:15" ht="10.5">
      <c r="A363" s="192"/>
      <c r="B363" s="192"/>
      <c r="C363" s="192"/>
      <c r="D363" s="192"/>
      <c r="E363" s="192"/>
      <c r="F363" s="192"/>
      <c r="G363" s="191"/>
      <c r="H363" s="187"/>
      <c r="J363" s="11"/>
      <c r="K363" s="13"/>
      <c r="L363" s="12"/>
      <c r="M363" s="9"/>
      <c r="N363" s="9"/>
      <c r="O363" s="9"/>
    </row>
    <row r="364" spans="1:15" ht="10.5">
      <c r="A364" s="192"/>
      <c r="B364" s="192"/>
      <c r="C364" s="192"/>
      <c r="D364" s="192"/>
      <c r="E364" s="192"/>
      <c r="F364" s="192"/>
      <c r="G364" s="191"/>
      <c r="H364" s="187"/>
      <c r="J364" s="11"/>
      <c r="K364" s="13"/>
      <c r="L364" s="9"/>
      <c r="M364" s="9"/>
      <c r="N364" s="9"/>
      <c r="O364" s="9"/>
    </row>
    <row r="365" spans="1:15" ht="10.5">
      <c r="A365" s="192"/>
      <c r="B365" s="192"/>
      <c r="C365" s="192"/>
      <c r="D365" s="192"/>
      <c r="E365" s="192"/>
      <c r="F365" s="192"/>
      <c r="G365" s="191"/>
      <c r="H365" s="187"/>
      <c r="J365" s="11"/>
      <c r="K365" s="13"/>
      <c r="L365" s="11"/>
      <c r="M365" s="11"/>
      <c r="N365" s="11"/>
      <c r="O365" s="11"/>
    </row>
    <row r="366" spans="1:15" ht="10.5">
      <c r="A366" s="192"/>
      <c r="B366" s="192"/>
      <c r="C366" s="192"/>
      <c r="D366" s="192"/>
      <c r="E366" s="192"/>
      <c r="F366" s="192"/>
      <c r="G366" s="191"/>
      <c r="H366" s="187"/>
      <c r="J366" s="9"/>
      <c r="K366" s="9"/>
      <c r="L366" s="9"/>
      <c r="M366" s="9"/>
      <c r="N366" s="9"/>
      <c r="O366" s="9"/>
    </row>
    <row r="367" spans="1:15" ht="10.5">
      <c r="A367" s="192"/>
      <c r="B367" s="192"/>
      <c r="C367" s="192"/>
      <c r="D367" s="192"/>
      <c r="E367" s="192"/>
      <c r="F367" s="192"/>
      <c r="G367" s="191"/>
      <c r="H367" s="187"/>
      <c r="J367" s="9"/>
      <c r="K367" s="13"/>
      <c r="L367" s="9"/>
      <c r="M367" s="9"/>
      <c r="N367" s="9"/>
      <c r="O367" s="9"/>
    </row>
    <row r="368" spans="1:15" ht="10.5">
      <c r="A368" s="192"/>
      <c r="B368" s="192"/>
      <c r="C368" s="192"/>
      <c r="D368" s="192"/>
      <c r="E368" s="192"/>
      <c r="F368" s="192"/>
      <c r="G368" s="191"/>
      <c r="H368" s="187"/>
      <c r="J368" s="9"/>
      <c r="K368" s="13"/>
      <c r="L368" s="9"/>
      <c r="M368" s="9"/>
      <c r="N368" s="9"/>
      <c r="O368" s="9"/>
    </row>
    <row r="369" spans="1:15" ht="10.5">
      <c r="A369" s="192"/>
      <c r="B369" s="192"/>
      <c r="C369" s="192"/>
      <c r="D369" s="192"/>
      <c r="E369" s="192"/>
      <c r="F369" s="192"/>
      <c r="G369" s="191"/>
      <c r="H369" s="187"/>
      <c r="J369" s="11"/>
      <c r="K369" s="13"/>
      <c r="L369" s="9"/>
      <c r="M369" s="9"/>
      <c r="N369" s="9"/>
      <c r="O369" s="9"/>
    </row>
    <row r="370" spans="1:15" ht="10.5">
      <c r="A370" s="192"/>
      <c r="B370" s="192"/>
      <c r="C370" s="192"/>
      <c r="D370" s="192"/>
      <c r="E370" s="192"/>
      <c r="F370" s="192"/>
      <c r="G370" s="191"/>
      <c r="H370" s="187"/>
      <c r="J370" s="11"/>
      <c r="K370" s="13"/>
      <c r="L370" s="11"/>
      <c r="M370" s="11"/>
      <c r="N370" s="11"/>
      <c r="O370" s="11"/>
    </row>
    <row r="371" spans="1:15" ht="10.5">
      <c r="A371" s="192"/>
      <c r="B371" s="192"/>
      <c r="C371" s="192"/>
      <c r="D371" s="192"/>
      <c r="E371" s="192"/>
      <c r="F371" s="192"/>
      <c r="G371" s="191"/>
      <c r="H371" s="187"/>
      <c r="J371" s="11"/>
      <c r="K371" s="13"/>
      <c r="L371" s="11"/>
      <c r="M371" s="11"/>
      <c r="N371" s="11"/>
      <c r="O371" s="11"/>
    </row>
    <row r="372" spans="1:15" ht="10.5">
      <c r="A372" s="192"/>
      <c r="B372" s="192"/>
      <c r="C372" s="192"/>
      <c r="D372" s="192"/>
      <c r="E372" s="192"/>
      <c r="F372" s="192"/>
      <c r="G372" s="191"/>
      <c r="H372" s="187"/>
      <c r="J372" s="9"/>
      <c r="K372" s="9"/>
      <c r="L372" s="9"/>
      <c r="M372" s="9"/>
      <c r="N372" s="9"/>
      <c r="O372" s="9"/>
    </row>
    <row r="373" spans="1:15" ht="10.5">
      <c r="A373" s="192"/>
      <c r="B373" s="192"/>
      <c r="C373" s="192"/>
      <c r="D373" s="192"/>
      <c r="E373" s="192"/>
      <c r="F373" s="192"/>
      <c r="G373" s="191"/>
      <c r="H373" s="187"/>
      <c r="J373" s="9"/>
      <c r="K373" s="13"/>
      <c r="L373" s="9"/>
      <c r="M373" s="9"/>
      <c r="N373" s="9"/>
      <c r="O373" s="9"/>
    </row>
    <row r="374" spans="1:15" ht="10.5">
      <c r="A374" s="192"/>
      <c r="B374" s="192"/>
      <c r="C374" s="192"/>
      <c r="D374" s="192"/>
      <c r="E374" s="192"/>
      <c r="F374" s="192"/>
      <c r="G374" s="191"/>
      <c r="H374" s="187"/>
      <c r="J374" s="11"/>
      <c r="K374" s="13"/>
      <c r="L374" s="9"/>
      <c r="M374" s="9"/>
      <c r="N374" s="9"/>
      <c r="O374" s="9"/>
    </row>
    <row r="375" spans="1:15" ht="10.5">
      <c r="A375" s="192"/>
      <c r="B375" s="192"/>
      <c r="C375" s="192"/>
      <c r="D375" s="192"/>
      <c r="E375" s="192"/>
      <c r="F375" s="192"/>
      <c r="G375" s="191"/>
      <c r="H375" s="187"/>
      <c r="J375" s="11"/>
      <c r="K375" s="13"/>
      <c r="L375" s="11"/>
      <c r="M375" s="11"/>
      <c r="N375" s="11"/>
      <c r="O375" s="11"/>
    </row>
    <row r="376" spans="1:15" ht="10.5">
      <c r="A376" s="192"/>
      <c r="B376" s="192"/>
      <c r="C376" s="192"/>
      <c r="D376" s="192"/>
      <c r="E376" s="192"/>
      <c r="F376" s="192"/>
      <c r="G376" s="191"/>
      <c r="H376" s="187"/>
      <c r="J376" s="11"/>
      <c r="K376" s="13"/>
      <c r="L376" s="11"/>
      <c r="M376" s="11"/>
      <c r="N376" s="11"/>
      <c r="O376" s="11"/>
    </row>
    <row r="377" spans="1:15" ht="10.5">
      <c r="A377" s="192"/>
      <c r="B377" s="192"/>
      <c r="C377" s="192"/>
      <c r="D377" s="192"/>
      <c r="E377" s="192"/>
      <c r="F377" s="192"/>
      <c r="G377" s="191"/>
      <c r="H377" s="187"/>
      <c r="J377" s="9"/>
      <c r="K377" s="9"/>
      <c r="L377" s="9"/>
      <c r="M377" s="9"/>
      <c r="N377" s="9"/>
      <c r="O377" s="9"/>
    </row>
    <row r="378" spans="1:17" ht="16.5">
      <c r="A378" s="192"/>
      <c r="B378" s="192"/>
      <c r="C378" s="192"/>
      <c r="D378" s="192"/>
      <c r="E378" s="192"/>
      <c r="F378" s="192"/>
      <c r="G378" s="191"/>
      <c r="H378" s="187"/>
      <c r="J378" s="14"/>
      <c r="K378" s="15"/>
      <c r="L378" s="14"/>
      <c r="M378" s="14"/>
      <c r="N378" s="14"/>
      <c r="O378" s="14"/>
      <c r="P378"/>
      <c r="Q378"/>
    </row>
    <row r="379" spans="1:17" ht="16.5">
      <c r="A379" s="192"/>
      <c r="B379" s="192"/>
      <c r="C379" s="192"/>
      <c r="D379" s="192"/>
      <c r="E379" s="192"/>
      <c r="F379" s="192"/>
      <c r="G379" s="191"/>
      <c r="H379" s="187"/>
      <c r="J379" s="16"/>
      <c r="K379" s="15"/>
      <c r="L379" s="14"/>
      <c r="M379" s="14"/>
      <c r="N379" s="14"/>
      <c r="O379" s="14"/>
      <c r="P379"/>
      <c r="Q379"/>
    </row>
    <row r="380" spans="1:17" ht="16.5">
      <c r="A380" s="192"/>
      <c r="B380" s="192"/>
      <c r="C380" s="192"/>
      <c r="D380" s="192"/>
      <c r="E380" s="192"/>
      <c r="F380" s="192"/>
      <c r="G380" s="191"/>
      <c r="H380" s="187"/>
      <c r="J380" s="14"/>
      <c r="K380" s="14"/>
      <c r="L380" s="14"/>
      <c r="M380" s="14"/>
      <c r="N380" s="14"/>
      <c r="O380" s="14"/>
      <c r="P380"/>
      <c r="Q380"/>
    </row>
    <row r="381" spans="1:17" ht="16.5">
      <c r="A381" s="192"/>
      <c r="B381" s="192"/>
      <c r="C381" s="192"/>
      <c r="D381" s="192"/>
      <c r="E381" s="192"/>
      <c r="F381" s="192"/>
      <c r="G381" s="191"/>
      <c r="H381" s="187"/>
      <c r="J381" s="14"/>
      <c r="K381" s="15"/>
      <c r="L381" s="14"/>
      <c r="M381" s="14"/>
      <c r="N381" s="14"/>
      <c r="O381" s="14"/>
      <c r="P381"/>
      <c r="Q381"/>
    </row>
    <row r="382" spans="1:17" ht="16.5">
      <c r="A382" s="192"/>
      <c r="B382" s="192"/>
      <c r="C382" s="192"/>
      <c r="D382" s="192"/>
      <c r="E382" s="192"/>
      <c r="F382" s="192"/>
      <c r="G382" s="191"/>
      <c r="H382" s="187"/>
      <c r="J382" s="14"/>
      <c r="K382" s="15"/>
      <c r="L382" s="14"/>
      <c r="M382" s="14"/>
      <c r="N382" s="14"/>
      <c r="O382" s="14"/>
      <c r="P382"/>
      <c r="Q382"/>
    </row>
    <row r="383" spans="1:17" ht="16.5">
      <c r="A383" s="192"/>
      <c r="B383" s="192"/>
      <c r="C383" s="192"/>
      <c r="D383" s="192"/>
      <c r="E383" s="192"/>
      <c r="F383" s="192"/>
      <c r="G383" s="191"/>
      <c r="H383" s="187"/>
      <c r="J383" s="16"/>
      <c r="K383" s="15"/>
      <c r="L383" s="14"/>
      <c r="M383" s="14"/>
      <c r="N383" s="14"/>
      <c r="O383" s="14"/>
      <c r="P383"/>
      <c r="Q383"/>
    </row>
    <row r="384" spans="1:17" ht="16.5">
      <c r="A384" s="192"/>
      <c r="B384" s="192"/>
      <c r="C384" s="192"/>
      <c r="D384" s="192"/>
      <c r="E384" s="192"/>
      <c r="F384" s="192"/>
      <c r="G384" s="191"/>
      <c r="H384" s="187"/>
      <c r="J384" s="16"/>
      <c r="K384" s="15"/>
      <c r="L384" s="16"/>
      <c r="M384" s="16"/>
      <c r="N384" s="16"/>
      <c r="O384" s="14"/>
      <c r="P384"/>
      <c r="Q384"/>
    </row>
    <row r="385" spans="1:17" ht="16.5">
      <c r="A385" s="192"/>
      <c r="B385" s="192"/>
      <c r="C385" s="192"/>
      <c r="D385" s="192"/>
      <c r="E385" s="192"/>
      <c r="F385" s="192"/>
      <c r="G385" s="191"/>
      <c r="H385" s="187"/>
      <c r="J385" s="16"/>
      <c r="K385" s="16"/>
      <c r="L385" s="16"/>
      <c r="M385" s="16"/>
      <c r="N385" s="16"/>
      <c r="O385" s="17"/>
      <c r="P385"/>
      <c r="Q385"/>
    </row>
    <row r="386" spans="1:17" ht="16.5">
      <c r="A386" s="192"/>
      <c r="B386" s="192"/>
      <c r="C386" s="192"/>
      <c r="D386" s="192"/>
      <c r="E386" s="192"/>
      <c r="F386" s="192"/>
      <c r="G386" s="191"/>
      <c r="H386" s="187"/>
      <c r="J386" s="14"/>
      <c r="K386" s="14"/>
      <c r="L386" s="14"/>
      <c r="M386" s="14"/>
      <c r="N386" s="14"/>
      <c r="O386" s="14"/>
      <c r="P386"/>
      <c r="Q386"/>
    </row>
    <row r="387" spans="1:17" ht="16.5">
      <c r="A387" s="192"/>
      <c r="B387" s="192"/>
      <c r="C387" s="192"/>
      <c r="D387" s="192"/>
      <c r="E387" s="192"/>
      <c r="F387" s="192"/>
      <c r="G387" s="191"/>
      <c r="H387" s="187"/>
      <c r="J387" s="14"/>
      <c r="K387" s="15"/>
      <c r="L387" s="14"/>
      <c r="M387" s="14"/>
      <c r="N387" s="14"/>
      <c r="O387" s="14"/>
      <c r="P387"/>
      <c r="Q387"/>
    </row>
    <row r="388" spans="1:17" ht="16.5">
      <c r="A388" s="192"/>
      <c r="B388" s="192"/>
      <c r="C388" s="192"/>
      <c r="D388" s="192"/>
      <c r="E388" s="192"/>
      <c r="F388" s="192"/>
      <c r="G388" s="191"/>
      <c r="H388" s="187"/>
      <c r="J388" s="14"/>
      <c r="K388" s="14"/>
      <c r="L388" s="14"/>
      <c r="M388" s="14"/>
      <c r="N388" s="14"/>
      <c r="O388" s="14"/>
      <c r="P388"/>
      <c r="Q388"/>
    </row>
    <row r="389" spans="1:17" ht="16.5">
      <c r="A389" s="192"/>
      <c r="B389" s="192"/>
      <c r="C389" s="192"/>
      <c r="D389" s="192"/>
      <c r="E389" s="192"/>
      <c r="F389" s="192"/>
      <c r="G389" s="191"/>
      <c r="H389" s="187"/>
      <c r="J389" s="14"/>
      <c r="K389" s="16"/>
      <c r="L389" s="16"/>
      <c r="M389" s="16"/>
      <c r="N389" s="16"/>
      <c r="O389" s="16"/>
      <c r="P389"/>
      <c r="Q389"/>
    </row>
    <row r="390" spans="1:17" ht="16.5">
      <c r="A390" s="192"/>
      <c r="B390" s="192"/>
      <c r="C390" s="192"/>
      <c r="D390" s="192"/>
      <c r="E390" s="192"/>
      <c r="F390" s="192"/>
      <c r="G390" s="191"/>
      <c r="H390" s="187"/>
      <c r="J390" s="14"/>
      <c r="K390" s="16"/>
      <c r="L390" s="16"/>
      <c r="M390" s="16"/>
      <c r="N390" s="16"/>
      <c r="O390" s="16"/>
      <c r="P390"/>
      <c r="Q390"/>
    </row>
    <row r="391" spans="1:17" ht="16.5">
      <c r="A391" s="192"/>
      <c r="B391" s="192"/>
      <c r="C391" s="192"/>
      <c r="D391" s="192"/>
      <c r="E391" s="192"/>
      <c r="F391" s="192"/>
      <c r="G391" s="191"/>
      <c r="H391" s="187"/>
      <c r="J391" s="14"/>
      <c r="K391" s="16"/>
      <c r="L391" s="16"/>
      <c r="M391" s="16"/>
      <c r="N391" s="16"/>
      <c r="O391" s="16"/>
      <c r="P391"/>
      <c r="Q391"/>
    </row>
    <row r="392" spans="1:17" ht="18.75">
      <c r="A392" s="192"/>
      <c r="B392" s="192"/>
      <c r="C392" s="192"/>
      <c r="D392" s="192"/>
      <c r="E392" s="192"/>
      <c r="F392" s="192"/>
      <c r="G392" s="191"/>
      <c r="H392" s="187"/>
      <c r="J392" s="18"/>
      <c r="K392" s="404"/>
      <c r="L392" s="403"/>
      <c r="M392" s="403"/>
      <c r="N392" s="403"/>
      <c r="O392" s="403"/>
      <c r="P392"/>
      <c r="Q392"/>
    </row>
    <row r="393" spans="1:17" ht="18.75">
      <c r="A393" s="192"/>
      <c r="B393" s="192"/>
      <c r="C393" s="192"/>
      <c r="D393" s="192"/>
      <c r="E393" s="192"/>
      <c r="F393" s="192"/>
      <c r="G393" s="191"/>
      <c r="H393" s="187"/>
      <c r="J393" s="18"/>
      <c r="K393" s="404"/>
      <c r="L393" s="403"/>
      <c r="M393" s="403"/>
      <c r="N393" s="403"/>
      <c r="O393" s="403"/>
      <c r="P393"/>
      <c r="Q393"/>
    </row>
    <row r="394" spans="1:17" ht="16.5">
      <c r="A394" s="192"/>
      <c r="B394" s="192"/>
      <c r="C394" s="192"/>
      <c r="D394" s="192"/>
      <c r="E394" s="192"/>
      <c r="F394" s="192"/>
      <c r="G394" s="191"/>
      <c r="H394" s="187"/>
      <c r="J394" s="14"/>
      <c r="K394" s="14"/>
      <c r="L394" s="14"/>
      <c r="M394" s="400"/>
      <c r="N394" s="14"/>
      <c r="O394" s="14"/>
      <c r="P394"/>
      <c r="Q394"/>
    </row>
    <row r="395" spans="1:17" ht="16.5">
      <c r="A395" s="192"/>
      <c r="B395" s="192"/>
      <c r="C395" s="192"/>
      <c r="D395" s="192"/>
      <c r="E395" s="192"/>
      <c r="F395" s="192"/>
      <c r="G395" s="191"/>
      <c r="H395" s="187"/>
      <c r="J395" s="14"/>
      <c r="K395" s="15"/>
      <c r="L395" s="14"/>
      <c r="M395" s="400"/>
      <c r="N395" s="14"/>
      <c r="O395" s="14"/>
      <c r="P395"/>
      <c r="Q395"/>
    </row>
    <row r="396" spans="1:17" ht="16.5">
      <c r="A396" s="192"/>
      <c r="B396" s="192"/>
      <c r="C396" s="192"/>
      <c r="D396" s="192"/>
      <c r="E396" s="192"/>
      <c r="F396" s="192"/>
      <c r="G396" s="191"/>
      <c r="H396" s="187"/>
      <c r="J396" s="14"/>
      <c r="K396" s="15"/>
      <c r="L396" s="16"/>
      <c r="M396" s="400"/>
      <c r="N396" s="16"/>
      <c r="O396" s="16"/>
      <c r="P396"/>
      <c r="Q396"/>
    </row>
    <row r="397" spans="1:17" ht="16.5">
      <c r="A397" s="192"/>
      <c r="B397" s="192"/>
      <c r="C397" s="192"/>
      <c r="D397" s="192"/>
      <c r="E397" s="192"/>
      <c r="F397" s="192"/>
      <c r="G397" s="191"/>
      <c r="H397" s="187"/>
      <c r="J397" s="15"/>
      <c r="K397" s="15"/>
      <c r="L397" s="16"/>
      <c r="M397" s="400"/>
      <c r="N397" s="16"/>
      <c r="O397" s="16"/>
      <c r="P397"/>
      <c r="Q397"/>
    </row>
    <row r="398" spans="1:17" ht="16.5">
      <c r="A398" s="192"/>
      <c r="B398" s="192"/>
      <c r="C398" s="192"/>
      <c r="D398" s="192"/>
      <c r="E398" s="192"/>
      <c r="F398" s="192"/>
      <c r="G398" s="191"/>
      <c r="H398" s="187"/>
      <c r="J398" s="15"/>
      <c r="K398" s="16"/>
      <c r="L398" s="16"/>
      <c r="M398" s="400"/>
      <c r="N398" s="16"/>
      <c r="O398" s="16"/>
      <c r="P398"/>
      <c r="Q398"/>
    </row>
    <row r="399" spans="1:17" ht="16.5">
      <c r="A399" s="192"/>
      <c r="B399" s="192"/>
      <c r="C399" s="192"/>
      <c r="D399" s="192"/>
      <c r="E399" s="192"/>
      <c r="F399" s="192"/>
      <c r="G399" s="191"/>
      <c r="H399" s="187"/>
      <c r="J399" s="15"/>
      <c r="K399" s="16"/>
      <c r="L399" s="16"/>
      <c r="M399" s="400"/>
      <c r="N399" s="16"/>
      <c r="O399" s="16"/>
      <c r="P399"/>
      <c r="Q399"/>
    </row>
    <row r="400" spans="1:17" ht="16.5">
      <c r="A400" s="192"/>
      <c r="B400" s="192"/>
      <c r="C400" s="192"/>
      <c r="D400" s="192"/>
      <c r="E400" s="192"/>
      <c r="F400" s="192"/>
      <c r="G400" s="191"/>
      <c r="H400" s="187"/>
      <c r="J400" s="15"/>
      <c r="K400" s="16"/>
      <c r="L400" s="16"/>
      <c r="M400" s="400"/>
      <c r="N400" s="16"/>
      <c r="O400" s="16"/>
      <c r="P400"/>
      <c r="Q400"/>
    </row>
    <row r="401" spans="1:17" ht="16.5">
      <c r="A401" s="192"/>
      <c r="B401" s="192"/>
      <c r="C401" s="192"/>
      <c r="D401" s="192"/>
      <c r="E401" s="192"/>
      <c r="F401" s="192"/>
      <c r="G401" s="191"/>
      <c r="H401" s="187"/>
      <c r="J401" s="15"/>
      <c r="K401" s="16"/>
      <c r="L401" s="16"/>
      <c r="M401" s="400"/>
      <c r="N401" s="16"/>
      <c r="O401" s="16"/>
      <c r="P401"/>
      <c r="Q401"/>
    </row>
    <row r="402" spans="1:17" ht="16.5">
      <c r="A402" s="192"/>
      <c r="B402" s="192"/>
      <c r="C402" s="192"/>
      <c r="D402" s="192"/>
      <c r="E402" s="192"/>
      <c r="F402" s="192"/>
      <c r="G402" s="191"/>
      <c r="H402" s="187"/>
      <c r="J402" s="15"/>
      <c r="K402" s="16"/>
      <c r="L402" s="16"/>
      <c r="M402" s="400"/>
      <c r="N402" s="16"/>
      <c r="O402" s="16"/>
      <c r="P402"/>
      <c r="Q402"/>
    </row>
    <row r="403" spans="1:17" ht="16.5">
      <c r="A403" s="192"/>
      <c r="B403" s="192"/>
      <c r="C403" s="192"/>
      <c r="D403" s="192"/>
      <c r="E403" s="192"/>
      <c r="F403" s="192"/>
      <c r="G403" s="191"/>
      <c r="H403" s="187"/>
      <c r="J403" s="15"/>
      <c r="K403" s="16"/>
      <c r="L403" s="16"/>
      <c r="M403" s="400"/>
      <c r="N403" s="16"/>
      <c r="O403" s="16"/>
      <c r="P403"/>
      <c r="Q403"/>
    </row>
    <row r="404" spans="1:17" ht="16.5">
      <c r="A404" s="192"/>
      <c r="B404" s="192"/>
      <c r="C404" s="192"/>
      <c r="D404" s="192"/>
      <c r="E404" s="192"/>
      <c r="F404" s="192"/>
      <c r="G404" s="191"/>
      <c r="H404" s="187"/>
      <c r="J404" s="15"/>
      <c r="K404" s="16"/>
      <c r="L404" s="16"/>
      <c r="M404" s="400"/>
      <c r="N404" s="16"/>
      <c r="O404" s="16"/>
      <c r="P404"/>
      <c r="Q404"/>
    </row>
    <row r="405" spans="1:17" ht="16.5">
      <c r="A405" s="192"/>
      <c r="B405" s="192"/>
      <c r="C405" s="192"/>
      <c r="D405" s="192"/>
      <c r="E405" s="192"/>
      <c r="F405" s="192"/>
      <c r="G405" s="191"/>
      <c r="H405" s="187"/>
      <c r="J405" s="15"/>
      <c r="K405" s="16"/>
      <c r="L405" s="16"/>
      <c r="M405" s="400"/>
      <c r="N405" s="16"/>
      <c r="O405" s="16"/>
      <c r="P405"/>
      <c r="Q405"/>
    </row>
    <row r="406" spans="1:17" ht="16.5">
      <c r="A406" s="192"/>
      <c r="B406" s="192"/>
      <c r="C406" s="192"/>
      <c r="D406" s="192"/>
      <c r="E406" s="192"/>
      <c r="F406" s="192"/>
      <c r="G406" s="191"/>
      <c r="H406" s="187"/>
      <c r="J406" s="15"/>
      <c r="K406" s="16"/>
      <c r="L406" s="16"/>
      <c r="M406" s="400"/>
      <c r="N406" s="16"/>
      <c r="O406" s="16"/>
      <c r="P406"/>
      <c r="Q406"/>
    </row>
    <row r="407" spans="1:17" ht="16.5">
      <c r="A407" s="192"/>
      <c r="B407" s="192"/>
      <c r="C407" s="192"/>
      <c r="D407" s="192"/>
      <c r="E407" s="192"/>
      <c r="F407" s="192"/>
      <c r="G407" s="191"/>
      <c r="H407" s="187"/>
      <c r="J407" s="15"/>
      <c r="K407" s="16"/>
      <c r="L407" s="16"/>
      <c r="M407" s="400"/>
      <c r="N407" s="16"/>
      <c r="O407" s="16"/>
      <c r="P407"/>
      <c r="Q407"/>
    </row>
    <row r="408" spans="1:17" ht="16.5">
      <c r="A408" s="192"/>
      <c r="B408" s="192"/>
      <c r="C408" s="192"/>
      <c r="D408" s="192"/>
      <c r="E408" s="192"/>
      <c r="F408" s="192"/>
      <c r="G408" s="191"/>
      <c r="H408" s="187"/>
      <c r="J408" s="15"/>
      <c r="K408" s="16"/>
      <c r="L408" s="16"/>
      <c r="M408" s="400"/>
      <c r="N408" s="16"/>
      <c r="O408" s="16"/>
      <c r="P408"/>
      <c r="Q408"/>
    </row>
    <row r="409" spans="1:17" ht="16.5">
      <c r="A409" s="192"/>
      <c r="B409" s="192"/>
      <c r="C409" s="192"/>
      <c r="D409" s="192"/>
      <c r="E409" s="192"/>
      <c r="F409" s="192"/>
      <c r="G409" s="191"/>
      <c r="H409" s="187"/>
      <c r="J409" s="15"/>
      <c r="K409" s="16"/>
      <c r="L409" s="16"/>
      <c r="M409" s="400"/>
      <c r="N409" s="16"/>
      <c r="O409" s="16"/>
      <c r="P409"/>
      <c r="Q409"/>
    </row>
    <row r="410" spans="1:17" ht="16.5">
      <c r="A410" s="192"/>
      <c r="B410" s="192"/>
      <c r="C410" s="192"/>
      <c r="D410" s="192"/>
      <c r="E410" s="192"/>
      <c r="F410" s="192"/>
      <c r="G410" s="191"/>
      <c r="H410" s="187"/>
      <c r="J410" s="15"/>
      <c r="K410" s="16"/>
      <c r="L410" s="16"/>
      <c r="M410" s="400"/>
      <c r="N410" s="16"/>
      <c r="O410" s="16"/>
      <c r="P410"/>
      <c r="Q410"/>
    </row>
    <row r="411" spans="1:17" ht="16.5">
      <c r="A411" s="192"/>
      <c r="B411" s="192"/>
      <c r="C411" s="192"/>
      <c r="D411" s="192"/>
      <c r="E411" s="192"/>
      <c r="F411" s="192"/>
      <c r="G411" s="191"/>
      <c r="H411" s="187"/>
      <c r="J411" s="15"/>
      <c r="K411" s="16"/>
      <c r="L411" s="16"/>
      <c r="M411" s="400"/>
      <c r="N411" s="16"/>
      <c r="O411" s="16"/>
      <c r="P411"/>
      <c r="Q411"/>
    </row>
    <row r="412" spans="1:17" ht="16.5">
      <c r="A412" s="192"/>
      <c r="B412" s="192"/>
      <c r="C412" s="192"/>
      <c r="D412" s="192"/>
      <c r="E412" s="192"/>
      <c r="F412" s="192"/>
      <c r="G412" s="191"/>
      <c r="H412" s="187"/>
      <c r="J412" s="15"/>
      <c r="K412" s="14"/>
      <c r="L412" s="14"/>
      <c r="M412" s="14"/>
      <c r="N412" s="14"/>
      <c r="O412" s="14"/>
      <c r="P412"/>
      <c r="Q412"/>
    </row>
    <row r="413" spans="1:17" ht="16.5">
      <c r="A413" s="192"/>
      <c r="B413" s="192"/>
      <c r="C413" s="192"/>
      <c r="D413" s="192"/>
      <c r="E413" s="192"/>
      <c r="F413" s="192"/>
      <c r="G413" s="191"/>
      <c r="H413" s="187"/>
      <c r="J413" s="15"/>
      <c r="K413" s="15"/>
      <c r="L413" s="14"/>
      <c r="M413" s="14"/>
      <c r="N413" s="14"/>
      <c r="O413" s="14"/>
      <c r="P413"/>
      <c r="Q413"/>
    </row>
    <row r="414" spans="1:17" ht="16.5">
      <c r="A414" s="193"/>
      <c r="B414" s="193"/>
      <c r="C414" s="193"/>
      <c r="D414" s="193"/>
      <c r="E414" s="193"/>
      <c r="F414" s="193"/>
      <c r="J414" s="15"/>
      <c r="K414" s="15"/>
      <c r="L414" s="14"/>
      <c r="M414" s="14"/>
      <c r="N414" s="14"/>
      <c r="O414" s="14"/>
      <c r="P414"/>
      <c r="Q414"/>
    </row>
    <row r="415" spans="1:17" ht="16.5">
      <c r="A415" s="193"/>
      <c r="B415" s="193"/>
      <c r="C415" s="193"/>
      <c r="D415" s="193"/>
      <c r="E415" s="193"/>
      <c r="F415" s="193"/>
      <c r="J415" s="15"/>
      <c r="K415" s="16"/>
      <c r="L415" s="14"/>
      <c r="M415" s="14"/>
      <c r="N415" s="14"/>
      <c r="O415" s="14"/>
      <c r="P415"/>
      <c r="Q415"/>
    </row>
    <row r="416" spans="1:17" ht="16.5">
      <c r="A416" s="193"/>
      <c r="B416" s="193"/>
      <c r="C416" s="193"/>
      <c r="D416" s="193"/>
      <c r="E416" s="193"/>
      <c r="F416" s="193"/>
      <c r="J416" s="15"/>
      <c r="K416" s="14"/>
      <c r="L416" s="14"/>
      <c r="M416" s="14"/>
      <c r="N416" s="14"/>
      <c r="O416" s="14"/>
      <c r="P416"/>
      <c r="Q416"/>
    </row>
    <row r="417" spans="1:17" ht="16.5">
      <c r="A417" s="193"/>
      <c r="B417" s="193"/>
      <c r="C417" s="193"/>
      <c r="D417" s="193"/>
      <c r="E417" s="193"/>
      <c r="F417" s="193"/>
      <c r="J417" s="15"/>
      <c r="K417" s="15"/>
      <c r="L417" s="14"/>
      <c r="M417" s="14"/>
      <c r="N417" s="14"/>
      <c r="O417" s="14"/>
      <c r="P417"/>
      <c r="Q417"/>
    </row>
    <row r="418" spans="1:17" ht="16.5">
      <c r="A418" s="193"/>
      <c r="B418" s="193"/>
      <c r="C418" s="193"/>
      <c r="D418" s="193"/>
      <c r="E418" s="193"/>
      <c r="F418" s="193"/>
      <c r="J418" s="14"/>
      <c r="K418" s="15"/>
      <c r="L418" s="14"/>
      <c r="M418" s="14"/>
      <c r="N418" s="14"/>
      <c r="O418" s="14"/>
      <c r="P418"/>
      <c r="Q418"/>
    </row>
    <row r="419" spans="1:17" ht="16.5">
      <c r="A419" s="193"/>
      <c r="B419" s="193"/>
      <c r="C419" s="193"/>
      <c r="D419" s="193"/>
      <c r="E419" s="193"/>
      <c r="F419" s="193"/>
      <c r="J419" s="16"/>
      <c r="K419" s="15"/>
      <c r="L419" s="16"/>
      <c r="M419" s="16"/>
      <c r="N419" s="16"/>
      <c r="O419" s="17"/>
      <c r="P419"/>
      <c r="Q419"/>
    </row>
    <row r="420" spans="1:17" ht="16.5">
      <c r="A420" s="193"/>
      <c r="B420" s="193"/>
      <c r="C420" s="193"/>
      <c r="D420" s="193"/>
      <c r="E420" s="193"/>
      <c r="F420" s="193"/>
      <c r="J420" s="16"/>
      <c r="K420" s="15"/>
      <c r="L420" s="16"/>
      <c r="M420" s="16"/>
      <c r="N420" s="16"/>
      <c r="O420" s="16"/>
      <c r="P420"/>
      <c r="Q420"/>
    </row>
    <row r="421" spans="1:17" ht="16.5">
      <c r="A421" s="193"/>
      <c r="B421" s="193"/>
      <c r="C421" s="193"/>
      <c r="D421" s="193"/>
      <c r="E421" s="193"/>
      <c r="F421" s="193"/>
      <c r="J421" s="16"/>
      <c r="K421" s="14"/>
      <c r="L421" s="14"/>
      <c r="M421" s="14"/>
      <c r="N421" s="14"/>
      <c r="O421" s="14"/>
      <c r="P421"/>
      <c r="Q421"/>
    </row>
    <row r="422" spans="1:17" ht="16.5">
      <c r="A422" s="193"/>
      <c r="B422" s="193"/>
      <c r="C422" s="193"/>
      <c r="D422" s="193"/>
      <c r="E422" s="193"/>
      <c r="F422" s="193"/>
      <c r="J422" s="16"/>
      <c r="K422" s="15"/>
      <c r="L422" s="14"/>
      <c r="M422" s="14"/>
      <c r="N422" s="14"/>
      <c r="O422" s="14"/>
      <c r="P422"/>
      <c r="Q422"/>
    </row>
    <row r="423" spans="1:17" ht="16.5">
      <c r="A423" s="193"/>
      <c r="B423" s="193"/>
      <c r="C423" s="193"/>
      <c r="D423" s="193"/>
      <c r="E423" s="193"/>
      <c r="F423" s="193"/>
      <c r="J423" s="16"/>
      <c r="K423" s="15"/>
      <c r="L423" s="14"/>
      <c r="M423" s="14"/>
      <c r="N423" s="14"/>
      <c r="O423" s="14"/>
      <c r="P423"/>
      <c r="Q423"/>
    </row>
    <row r="424" spans="1:17" ht="16.5">
      <c r="A424" s="193"/>
      <c r="B424" s="193"/>
      <c r="C424" s="193"/>
      <c r="D424" s="193"/>
      <c r="E424" s="193"/>
      <c r="F424" s="193"/>
      <c r="J424" s="16"/>
      <c r="K424" s="15"/>
      <c r="L424" s="16"/>
      <c r="M424" s="16"/>
      <c r="N424" s="16"/>
      <c r="O424" s="17"/>
      <c r="P424"/>
      <c r="Q424"/>
    </row>
    <row r="425" spans="1:17" ht="16.5">
      <c r="A425" s="193"/>
      <c r="B425" s="193"/>
      <c r="C425" s="193"/>
      <c r="D425" s="193"/>
      <c r="E425" s="193"/>
      <c r="F425" s="193"/>
      <c r="J425" s="16"/>
      <c r="K425" s="14"/>
      <c r="L425" s="14"/>
      <c r="M425" s="14"/>
      <c r="N425" s="14"/>
      <c r="O425" s="14"/>
      <c r="P425"/>
      <c r="Q425"/>
    </row>
    <row r="426" spans="1:17" ht="16.5">
      <c r="A426" s="193"/>
      <c r="B426" s="193"/>
      <c r="C426" s="193"/>
      <c r="D426" s="193"/>
      <c r="E426" s="193"/>
      <c r="F426" s="193"/>
      <c r="J426" s="16"/>
      <c r="K426" s="15"/>
      <c r="L426" s="14"/>
      <c r="M426" s="14"/>
      <c r="N426" s="14"/>
      <c r="O426" s="14"/>
      <c r="P426"/>
      <c r="Q426"/>
    </row>
    <row r="427" spans="1:17" ht="16.5">
      <c r="A427" s="193"/>
      <c r="B427" s="193"/>
      <c r="C427" s="193"/>
      <c r="D427" s="193"/>
      <c r="E427" s="193"/>
      <c r="F427" s="193"/>
      <c r="J427" s="16"/>
      <c r="K427" s="15"/>
      <c r="L427" s="14"/>
      <c r="M427" s="14"/>
      <c r="N427" s="14"/>
      <c r="O427" s="14"/>
      <c r="P427"/>
      <c r="Q427"/>
    </row>
    <row r="428" spans="1:17" ht="16.5">
      <c r="A428" s="193"/>
      <c r="B428" s="193"/>
      <c r="C428" s="193"/>
      <c r="D428" s="193"/>
      <c r="E428" s="193"/>
      <c r="F428" s="193"/>
      <c r="J428" s="16"/>
      <c r="K428" s="15"/>
      <c r="L428" s="16"/>
      <c r="M428" s="16"/>
      <c r="N428" s="16"/>
      <c r="O428" s="16"/>
      <c r="P428"/>
      <c r="Q428"/>
    </row>
    <row r="429" spans="1:17" ht="16.5">
      <c r="A429" s="193"/>
      <c r="B429" s="193"/>
      <c r="C429" s="193"/>
      <c r="D429" s="193"/>
      <c r="E429" s="193"/>
      <c r="F429" s="193"/>
      <c r="J429" s="16"/>
      <c r="K429" s="15"/>
      <c r="L429" s="16"/>
      <c r="M429" s="16"/>
      <c r="N429" s="16"/>
      <c r="O429" s="16"/>
      <c r="P429"/>
      <c r="Q429"/>
    </row>
    <row r="430" spans="1:17" ht="16.5">
      <c r="A430" s="193"/>
      <c r="B430" s="193"/>
      <c r="C430" s="193"/>
      <c r="D430" s="193"/>
      <c r="E430" s="193"/>
      <c r="F430" s="193"/>
      <c r="J430" s="16"/>
      <c r="K430" s="15"/>
      <c r="L430" s="16"/>
      <c r="M430" s="16"/>
      <c r="N430" s="16"/>
      <c r="O430" s="16"/>
      <c r="P430"/>
      <c r="Q430"/>
    </row>
    <row r="431" spans="1:17" ht="16.5">
      <c r="A431" s="193"/>
      <c r="B431" s="193"/>
      <c r="C431" s="193"/>
      <c r="D431" s="193"/>
      <c r="E431" s="193"/>
      <c r="F431" s="193"/>
      <c r="J431" s="16"/>
      <c r="K431" s="14"/>
      <c r="L431" s="14"/>
      <c r="M431" s="14"/>
      <c r="N431" s="14"/>
      <c r="O431" s="14"/>
      <c r="P431"/>
      <c r="Q431"/>
    </row>
    <row r="432" spans="1:17" ht="16.5">
      <c r="A432" s="193"/>
      <c r="B432" s="193"/>
      <c r="C432" s="193"/>
      <c r="D432" s="193"/>
      <c r="E432" s="193"/>
      <c r="F432" s="193"/>
      <c r="J432" s="16"/>
      <c r="K432" s="15"/>
      <c r="L432" s="14"/>
      <c r="M432" s="14"/>
      <c r="N432" s="14"/>
      <c r="O432" s="14"/>
      <c r="P432"/>
      <c r="Q432"/>
    </row>
    <row r="433" spans="1:17" ht="16.5">
      <c r="A433" s="193"/>
      <c r="B433" s="193"/>
      <c r="C433" s="193"/>
      <c r="D433" s="193"/>
      <c r="E433" s="193"/>
      <c r="F433" s="193"/>
      <c r="J433" s="16"/>
      <c r="K433" s="15"/>
      <c r="L433" s="14"/>
      <c r="M433" s="16"/>
      <c r="N433" s="14"/>
      <c r="O433" s="16"/>
      <c r="P433"/>
      <c r="Q433"/>
    </row>
    <row r="434" spans="10:17" ht="16.5">
      <c r="J434" s="16"/>
      <c r="K434" s="14"/>
      <c r="L434" s="14"/>
      <c r="M434" s="14"/>
      <c r="N434" s="14"/>
      <c r="O434" s="14"/>
      <c r="P434"/>
      <c r="Q434"/>
    </row>
    <row r="435" spans="10:17" ht="16.5">
      <c r="J435" s="16"/>
      <c r="K435" s="15"/>
      <c r="L435" s="14"/>
      <c r="M435" s="14"/>
      <c r="N435" s="14"/>
      <c r="O435" s="14"/>
      <c r="P435"/>
      <c r="Q435"/>
    </row>
    <row r="436" spans="10:17" ht="16.5">
      <c r="J436" s="16"/>
      <c r="K436" s="15"/>
      <c r="L436" s="14"/>
      <c r="M436" s="14"/>
      <c r="N436" s="14"/>
      <c r="O436" s="16"/>
      <c r="P436"/>
      <c r="Q436"/>
    </row>
    <row r="437" spans="10:17" ht="16.5">
      <c r="J437" s="16"/>
      <c r="K437" s="15"/>
      <c r="L437" s="16"/>
      <c r="M437" s="16"/>
      <c r="N437" s="16"/>
      <c r="O437" s="16"/>
      <c r="P437"/>
      <c r="Q437"/>
    </row>
    <row r="438" spans="10:17" ht="16.5">
      <c r="J438" s="16"/>
      <c r="K438" s="15"/>
      <c r="L438" s="16"/>
      <c r="M438" s="16"/>
      <c r="N438" s="16"/>
      <c r="O438" s="16"/>
      <c r="P438"/>
      <c r="Q438"/>
    </row>
    <row r="439" spans="10:17" ht="16.5">
      <c r="J439" s="16"/>
      <c r="K439" s="14"/>
      <c r="L439" s="14"/>
      <c r="M439" s="14"/>
      <c r="N439" s="14"/>
      <c r="O439" s="14"/>
      <c r="P439"/>
      <c r="Q439"/>
    </row>
    <row r="440" spans="10:17" ht="16.5">
      <c r="J440" s="16"/>
      <c r="K440" s="15"/>
      <c r="L440" s="14"/>
      <c r="M440" s="14"/>
      <c r="N440" s="14"/>
      <c r="O440" s="14"/>
      <c r="P440"/>
      <c r="Q440"/>
    </row>
    <row r="441" spans="10:17" ht="16.5">
      <c r="J441" s="16"/>
      <c r="K441" s="15"/>
      <c r="L441" s="14"/>
      <c r="M441" s="14"/>
      <c r="N441" s="14"/>
      <c r="O441" s="14"/>
      <c r="P441"/>
      <c r="Q441"/>
    </row>
    <row r="442" spans="10:17" ht="16.5">
      <c r="J442" s="16"/>
      <c r="K442" s="14"/>
      <c r="L442" s="16"/>
      <c r="M442" s="16"/>
      <c r="N442" s="16"/>
      <c r="O442" s="16"/>
      <c r="P442"/>
      <c r="Q442"/>
    </row>
    <row r="443" spans="10:17" ht="16.5">
      <c r="J443" s="402"/>
      <c r="K443" s="14"/>
      <c r="L443" s="14"/>
      <c r="M443" s="14"/>
      <c r="N443" s="14"/>
      <c r="O443" s="14"/>
      <c r="P443"/>
      <c r="Q443"/>
    </row>
    <row r="444" spans="10:17" ht="16.5">
      <c r="J444" s="402"/>
      <c r="K444" s="15"/>
      <c r="L444" s="14"/>
      <c r="M444" s="14"/>
      <c r="N444" s="14"/>
      <c r="O444" s="14"/>
      <c r="P444"/>
      <c r="Q444"/>
    </row>
    <row r="445" spans="10:17" ht="16.5">
      <c r="J445" s="402"/>
      <c r="K445" s="15"/>
      <c r="L445" s="14"/>
      <c r="M445" s="14"/>
      <c r="N445" s="14"/>
      <c r="O445" s="14"/>
      <c r="P445"/>
      <c r="Q445"/>
    </row>
    <row r="446" spans="10:17" ht="16.5">
      <c r="J446" s="402"/>
      <c r="K446" s="15"/>
      <c r="L446" s="14"/>
      <c r="M446" s="14"/>
      <c r="N446" s="14"/>
      <c r="O446" s="16"/>
      <c r="P446"/>
      <c r="Q446"/>
    </row>
    <row r="447" spans="10:17" ht="16.5">
      <c r="J447" s="402"/>
      <c r="K447" s="15"/>
      <c r="L447" s="16"/>
      <c r="M447" s="16"/>
      <c r="N447" s="16"/>
      <c r="O447" s="16"/>
      <c r="P447"/>
      <c r="Q447"/>
    </row>
    <row r="448" spans="10:17" ht="16.5">
      <c r="J448" s="402"/>
      <c r="K448" s="14"/>
      <c r="L448" s="14"/>
      <c r="M448" s="14"/>
      <c r="N448" s="14"/>
      <c r="O448" s="14"/>
      <c r="P448"/>
      <c r="Q448"/>
    </row>
    <row r="449" spans="10:17" ht="16.5">
      <c r="J449" s="402"/>
      <c r="K449" s="15"/>
      <c r="L449" s="14"/>
      <c r="M449" s="14"/>
      <c r="N449" s="14"/>
      <c r="O449" s="14"/>
      <c r="P449"/>
      <c r="Q449"/>
    </row>
    <row r="450" spans="10:17" ht="16.5">
      <c r="J450" s="402"/>
      <c r="K450" s="15"/>
      <c r="L450" s="14"/>
      <c r="M450" s="14"/>
      <c r="N450" s="14"/>
      <c r="O450" s="16"/>
      <c r="P450"/>
      <c r="Q450"/>
    </row>
    <row r="451" spans="10:17" ht="16.5">
      <c r="J451" s="402"/>
      <c r="K451" s="15"/>
      <c r="L451" s="14"/>
      <c r="M451" s="14"/>
      <c r="N451" s="14"/>
      <c r="O451" s="16"/>
      <c r="P451"/>
      <c r="Q451"/>
    </row>
    <row r="452" spans="10:17" ht="16.5">
      <c r="J452" s="402"/>
      <c r="K452" s="15"/>
      <c r="L452" s="14"/>
      <c r="M452" s="16"/>
      <c r="N452" s="16"/>
      <c r="O452" s="16"/>
      <c r="P452"/>
      <c r="Q452"/>
    </row>
    <row r="453" spans="10:17" ht="16.5">
      <c r="J453" s="402"/>
      <c r="K453" s="14"/>
      <c r="L453" s="14"/>
      <c r="M453" s="14"/>
      <c r="N453" s="14"/>
      <c r="O453" s="14"/>
      <c r="P453"/>
      <c r="Q453"/>
    </row>
    <row r="454" spans="10:17" ht="16.5">
      <c r="J454" s="402"/>
      <c r="K454" s="15"/>
      <c r="L454" s="14"/>
      <c r="M454" s="14"/>
      <c r="N454" s="14"/>
      <c r="O454" s="14"/>
      <c r="P454"/>
      <c r="Q454"/>
    </row>
    <row r="455" spans="10:17" ht="16.5">
      <c r="J455" s="402"/>
      <c r="K455" s="15"/>
      <c r="L455" s="14"/>
      <c r="M455" s="14"/>
      <c r="N455" s="14"/>
      <c r="O455" s="14"/>
      <c r="P455"/>
      <c r="Q455"/>
    </row>
    <row r="456" spans="10:17" ht="16.5">
      <c r="J456" s="402"/>
      <c r="K456" s="15"/>
      <c r="L456" s="16"/>
      <c r="M456" s="16"/>
      <c r="N456" s="14"/>
      <c r="O456" s="16"/>
      <c r="P456"/>
      <c r="Q456"/>
    </row>
    <row r="457" spans="10:17" ht="16.5">
      <c r="J457" s="402"/>
      <c r="K457" s="15"/>
      <c r="L457" s="16"/>
      <c r="M457" s="16"/>
      <c r="N457" s="16"/>
      <c r="O457" s="16"/>
      <c r="P457"/>
      <c r="Q457"/>
    </row>
    <row r="458" spans="10:17" ht="16.5">
      <c r="J458" s="402"/>
      <c r="K458" s="14"/>
      <c r="L458" s="14"/>
      <c r="M458" s="14"/>
      <c r="N458" s="14"/>
      <c r="O458" s="14"/>
      <c r="P458"/>
      <c r="Q458"/>
    </row>
    <row r="459" spans="10:17" ht="16.5">
      <c r="J459" s="402"/>
      <c r="K459" s="15"/>
      <c r="L459" s="14"/>
      <c r="M459" s="14"/>
      <c r="N459" s="14"/>
      <c r="O459" s="14"/>
      <c r="P459"/>
      <c r="Q459"/>
    </row>
    <row r="460" spans="10:17" ht="16.5">
      <c r="J460" s="402"/>
      <c r="K460" s="15"/>
      <c r="L460" s="14"/>
      <c r="M460" s="14"/>
      <c r="N460" s="14"/>
      <c r="O460" s="14"/>
      <c r="P460"/>
      <c r="Q460"/>
    </row>
    <row r="461" spans="10:17" ht="16.5">
      <c r="J461" s="402"/>
      <c r="K461" s="15"/>
      <c r="L461" s="14"/>
      <c r="M461" s="14"/>
      <c r="N461" s="14"/>
      <c r="O461" s="16"/>
      <c r="P461"/>
      <c r="Q461"/>
    </row>
    <row r="462" spans="10:17" ht="16.5">
      <c r="J462" s="402"/>
      <c r="K462" s="15"/>
      <c r="L462" s="16"/>
      <c r="M462" s="16"/>
      <c r="N462" s="16"/>
      <c r="O462" s="16"/>
      <c r="P462"/>
      <c r="Q462"/>
    </row>
    <row r="463" spans="10:17" ht="16.5">
      <c r="J463" s="402"/>
      <c r="K463" s="14"/>
      <c r="L463" s="16"/>
      <c r="M463" s="16"/>
      <c r="N463" s="16"/>
      <c r="O463" s="16"/>
      <c r="P463"/>
      <c r="Q463"/>
    </row>
    <row r="464" spans="10:17" ht="16.5">
      <c r="J464" s="402"/>
      <c r="K464" s="14"/>
      <c r="L464" s="14"/>
      <c r="M464" s="14"/>
      <c r="N464" s="14"/>
      <c r="O464" s="400"/>
      <c r="P464"/>
      <c r="Q464"/>
    </row>
    <row r="465" spans="10:17" ht="16.5">
      <c r="J465" s="402"/>
      <c r="K465" s="15"/>
      <c r="L465" s="14"/>
      <c r="M465" s="14"/>
      <c r="N465" s="14"/>
      <c r="O465" s="400"/>
      <c r="P465"/>
      <c r="Q465"/>
    </row>
    <row r="466" spans="10:17" ht="16.5">
      <c r="J466" s="402"/>
      <c r="K466" s="15"/>
      <c r="L466" s="14"/>
      <c r="M466" s="14"/>
      <c r="N466" s="14"/>
      <c r="O466" s="400"/>
      <c r="P466"/>
      <c r="Q466"/>
    </row>
    <row r="467" spans="10:17" ht="16.5">
      <c r="J467" s="402"/>
      <c r="K467" s="15"/>
      <c r="L467" s="16"/>
      <c r="M467" s="16"/>
      <c r="N467" s="16"/>
      <c r="O467" s="400"/>
      <c r="P467"/>
      <c r="Q467"/>
    </row>
    <row r="468" spans="10:17" ht="16.5">
      <c r="J468" s="402"/>
      <c r="K468" s="15"/>
      <c r="L468" s="16"/>
      <c r="M468" s="16"/>
      <c r="N468" s="16"/>
      <c r="O468" s="400"/>
      <c r="P468"/>
      <c r="Q468"/>
    </row>
    <row r="469" spans="10:17" ht="16.5">
      <c r="J469" s="402"/>
      <c r="K469" s="14"/>
      <c r="L469" s="14"/>
      <c r="M469" s="14"/>
      <c r="N469" s="14"/>
      <c r="O469" s="14"/>
      <c r="P469"/>
      <c r="Q469"/>
    </row>
    <row r="470" spans="10:17" ht="16.5">
      <c r="J470" s="402"/>
      <c r="K470" s="15"/>
      <c r="L470" s="14"/>
      <c r="M470" s="14"/>
      <c r="N470" s="14"/>
      <c r="O470" s="14"/>
      <c r="P470"/>
      <c r="Q470"/>
    </row>
    <row r="471" spans="10:17" ht="16.5">
      <c r="J471" s="402"/>
      <c r="K471" s="15"/>
      <c r="L471" s="14"/>
      <c r="M471" s="14"/>
      <c r="N471" s="14"/>
      <c r="O471" s="14"/>
      <c r="P471"/>
      <c r="Q471"/>
    </row>
    <row r="472" spans="10:17" ht="16.5">
      <c r="J472" s="402"/>
      <c r="K472" s="15"/>
      <c r="L472" s="16"/>
      <c r="M472" s="16"/>
      <c r="N472" s="16"/>
      <c r="O472" s="14"/>
      <c r="P472"/>
      <c r="Q472"/>
    </row>
    <row r="473" spans="10:17" ht="16.5">
      <c r="J473" s="402"/>
      <c r="K473" s="14"/>
      <c r="L473" s="14"/>
      <c r="M473" s="14"/>
      <c r="N473" s="14"/>
      <c r="O473" s="14"/>
      <c r="P473"/>
      <c r="Q473"/>
    </row>
    <row r="474" spans="10:17" ht="16.5">
      <c r="J474" s="402"/>
      <c r="K474" s="15"/>
      <c r="L474" s="14"/>
      <c r="M474" s="14"/>
      <c r="N474" s="14"/>
      <c r="O474" s="14"/>
      <c r="P474"/>
      <c r="Q474"/>
    </row>
    <row r="475" spans="10:17" ht="16.5">
      <c r="J475" s="402"/>
      <c r="K475" s="15"/>
      <c r="L475" s="14"/>
      <c r="M475" s="14"/>
      <c r="N475" s="14"/>
      <c r="O475" s="14"/>
      <c r="P475"/>
      <c r="Q475"/>
    </row>
    <row r="476" spans="10:17" ht="16.5">
      <c r="J476" s="402"/>
      <c r="K476" s="15"/>
      <c r="L476" s="16"/>
      <c r="M476" s="16"/>
      <c r="N476" s="16"/>
      <c r="O476" s="16"/>
      <c r="P476"/>
      <c r="Q476"/>
    </row>
    <row r="477" spans="10:17" ht="16.5">
      <c r="J477" s="402"/>
      <c r="K477" s="14"/>
      <c r="L477" s="14"/>
      <c r="M477" s="14"/>
      <c r="N477" s="14"/>
      <c r="O477" s="14"/>
      <c r="P477"/>
      <c r="Q477"/>
    </row>
    <row r="478" spans="10:17" ht="16.5">
      <c r="J478" s="402"/>
      <c r="K478" s="15"/>
      <c r="L478" s="14"/>
      <c r="M478" s="14"/>
      <c r="N478" s="14"/>
      <c r="O478" s="14"/>
      <c r="P478"/>
      <c r="Q478"/>
    </row>
    <row r="479" spans="10:17" ht="16.5">
      <c r="J479" s="402"/>
      <c r="K479" s="15"/>
      <c r="L479" s="16"/>
      <c r="M479" s="16"/>
      <c r="N479" s="16"/>
      <c r="O479" s="16"/>
      <c r="P479"/>
      <c r="Q479"/>
    </row>
    <row r="480" spans="10:17" ht="16.5">
      <c r="J480" s="402"/>
      <c r="K480" s="15"/>
      <c r="L480" s="16"/>
      <c r="M480" s="16"/>
      <c r="N480" s="16"/>
      <c r="O480" s="16"/>
      <c r="P480"/>
      <c r="Q480"/>
    </row>
    <row r="481" spans="10:17" ht="16.5">
      <c r="J481" s="402"/>
      <c r="K481" s="15"/>
      <c r="L481" s="16"/>
      <c r="M481" s="16"/>
      <c r="N481" s="16"/>
      <c r="O481" s="16"/>
      <c r="P481"/>
      <c r="Q481"/>
    </row>
    <row r="482" spans="10:17" ht="16.5">
      <c r="J482" s="402"/>
      <c r="K482" s="14"/>
      <c r="L482" s="14"/>
      <c r="M482" s="14"/>
      <c r="N482" s="14"/>
      <c r="O482" s="14"/>
      <c r="P482"/>
      <c r="Q482"/>
    </row>
    <row r="483" spans="10:17" ht="16.5">
      <c r="J483" s="402"/>
      <c r="K483" s="15"/>
      <c r="L483" s="14"/>
      <c r="M483" s="14"/>
      <c r="N483" s="14"/>
      <c r="O483" s="14"/>
      <c r="P483"/>
      <c r="Q483"/>
    </row>
    <row r="484" spans="10:17" ht="16.5">
      <c r="J484" s="402"/>
      <c r="K484" s="15"/>
      <c r="L484" s="14"/>
      <c r="M484" s="14"/>
      <c r="N484" s="14"/>
      <c r="O484" s="14"/>
      <c r="P484"/>
      <c r="Q484"/>
    </row>
    <row r="485" spans="10:17" ht="32.25" customHeight="1">
      <c r="J485" s="402"/>
      <c r="K485" s="15"/>
      <c r="L485" s="14"/>
      <c r="M485" s="14"/>
      <c r="N485" s="14"/>
      <c r="O485" s="14"/>
      <c r="P485"/>
      <c r="Q485"/>
    </row>
    <row r="486" spans="10:17" ht="16.5">
      <c r="J486" s="402"/>
      <c r="K486" s="15"/>
      <c r="L486" s="16"/>
      <c r="M486" s="16"/>
      <c r="N486" s="16"/>
      <c r="O486" s="16"/>
      <c r="P486"/>
      <c r="Q486"/>
    </row>
    <row r="487" spans="10:17" ht="16.5">
      <c r="J487" s="402"/>
      <c r="K487" s="14"/>
      <c r="L487" s="14"/>
      <c r="M487" s="14"/>
      <c r="N487" s="14"/>
      <c r="O487" s="14"/>
      <c r="P487"/>
      <c r="Q487"/>
    </row>
    <row r="488" spans="10:17" ht="16.5">
      <c r="J488" s="402"/>
      <c r="K488" s="15"/>
      <c r="L488" s="14"/>
      <c r="M488" s="14"/>
      <c r="N488" s="14"/>
      <c r="O488" s="14"/>
      <c r="P488"/>
      <c r="Q488"/>
    </row>
    <row r="489" spans="10:17" ht="16.5">
      <c r="J489" s="402"/>
      <c r="K489" s="15"/>
      <c r="L489" s="14"/>
      <c r="M489" s="14"/>
      <c r="N489" s="14"/>
      <c r="O489" s="14"/>
      <c r="P489"/>
      <c r="Q489"/>
    </row>
    <row r="490" spans="10:17" ht="16.5">
      <c r="J490" s="402"/>
      <c r="K490" s="15"/>
      <c r="L490" s="16"/>
      <c r="M490" s="16"/>
      <c r="N490" s="16"/>
      <c r="O490" s="14"/>
      <c r="P490"/>
      <c r="Q490"/>
    </row>
    <row r="491" spans="10:17" ht="16.5">
      <c r="J491" s="402"/>
      <c r="K491" s="15"/>
      <c r="L491" s="16"/>
      <c r="M491" s="16"/>
      <c r="N491" s="16"/>
      <c r="O491" s="16"/>
      <c r="P491"/>
      <c r="Q491"/>
    </row>
    <row r="492" spans="10:17" ht="18.75">
      <c r="J492" s="20"/>
      <c r="K492" s="404"/>
      <c r="L492" s="404"/>
      <c r="M492" s="404"/>
      <c r="N492" s="404"/>
      <c r="O492" s="404"/>
      <c r="P492"/>
      <c r="Q492"/>
    </row>
    <row r="493" spans="10:17" ht="18.75">
      <c r="J493" s="19"/>
      <c r="K493" s="404"/>
      <c r="L493" s="404"/>
      <c r="M493" s="404"/>
      <c r="N493" s="404"/>
      <c r="O493" s="404"/>
      <c r="P493"/>
      <c r="Q493"/>
    </row>
    <row r="494" spans="10:17" ht="16.5">
      <c r="J494" s="14"/>
      <c r="K494" s="14"/>
      <c r="L494" s="14"/>
      <c r="M494" s="14"/>
      <c r="N494" s="14"/>
      <c r="O494" s="14"/>
      <c r="P494"/>
      <c r="Q494"/>
    </row>
    <row r="495" spans="10:17" ht="16.5">
      <c r="J495" s="14"/>
      <c r="K495" s="15"/>
      <c r="L495" s="14"/>
      <c r="M495" s="14"/>
      <c r="N495" s="14"/>
      <c r="O495" s="14"/>
      <c r="P495"/>
      <c r="Q495"/>
    </row>
    <row r="496" spans="10:17" ht="16.5">
      <c r="J496" s="14"/>
      <c r="K496" s="15"/>
      <c r="L496" s="16"/>
      <c r="M496" s="16"/>
      <c r="N496" s="16"/>
      <c r="O496" s="16"/>
      <c r="P496"/>
      <c r="Q496"/>
    </row>
    <row r="497" spans="10:17" ht="16.5">
      <c r="J497" s="15"/>
      <c r="K497" s="14"/>
      <c r="L497" s="14"/>
      <c r="M497" s="14"/>
      <c r="N497" s="14"/>
      <c r="O497" s="14"/>
      <c r="P497"/>
      <c r="Q497"/>
    </row>
    <row r="498" spans="10:17" ht="16.5">
      <c r="J498" s="15"/>
      <c r="K498" s="15"/>
      <c r="L498" s="14"/>
      <c r="M498" s="14"/>
      <c r="N498" s="14"/>
      <c r="O498" s="14"/>
      <c r="P498"/>
      <c r="Q498"/>
    </row>
    <row r="499" spans="10:17" ht="16.5">
      <c r="J499" s="14"/>
      <c r="K499" s="15"/>
      <c r="L499" s="14"/>
      <c r="M499" s="14"/>
      <c r="N499" s="14"/>
      <c r="O499" s="14"/>
      <c r="P499"/>
      <c r="Q499"/>
    </row>
    <row r="500" spans="10:17" ht="16.5">
      <c r="J500" s="16"/>
      <c r="K500" s="15"/>
      <c r="L500" s="16"/>
      <c r="M500" s="16"/>
      <c r="N500" s="16"/>
      <c r="O500" s="16"/>
      <c r="P500"/>
      <c r="Q500"/>
    </row>
    <row r="501" spans="10:17" ht="16.5">
      <c r="J501" s="16"/>
      <c r="K501" s="14"/>
      <c r="L501" s="14"/>
      <c r="M501" s="14"/>
      <c r="N501" s="14"/>
      <c r="O501" s="14"/>
      <c r="P501"/>
      <c r="Q501"/>
    </row>
    <row r="502" spans="10:17" ht="16.5">
      <c r="J502" s="16"/>
      <c r="K502" s="15"/>
      <c r="L502" s="14"/>
      <c r="M502" s="14"/>
      <c r="N502" s="14"/>
      <c r="O502" s="14"/>
      <c r="P502"/>
      <c r="Q502"/>
    </row>
    <row r="503" spans="10:17" ht="16.5">
      <c r="J503" s="16"/>
      <c r="K503" s="15"/>
      <c r="L503" s="16"/>
      <c r="M503" s="16"/>
      <c r="N503" s="16"/>
      <c r="O503" s="16"/>
      <c r="P503"/>
      <c r="Q503"/>
    </row>
    <row r="504" spans="10:17" ht="16.5">
      <c r="J504" s="16"/>
      <c r="K504" s="14"/>
      <c r="L504" s="14"/>
      <c r="M504" s="14"/>
      <c r="N504" s="14"/>
      <c r="O504" s="14"/>
      <c r="P504"/>
      <c r="Q504"/>
    </row>
    <row r="505" spans="10:17" ht="16.5">
      <c r="J505" s="16"/>
      <c r="K505" s="15"/>
      <c r="L505" s="14"/>
      <c r="M505" s="14"/>
      <c r="N505" s="14"/>
      <c r="O505" s="14"/>
      <c r="P505"/>
      <c r="Q505"/>
    </row>
    <row r="506" spans="10:17" ht="16.5">
      <c r="J506" s="16"/>
      <c r="K506" s="15"/>
      <c r="L506" s="16"/>
      <c r="M506" s="16"/>
      <c r="N506" s="14"/>
      <c r="O506" s="16"/>
      <c r="P506"/>
      <c r="Q506"/>
    </row>
    <row r="507" spans="10:17" ht="16.5">
      <c r="J507" s="16"/>
      <c r="K507" s="15"/>
      <c r="L507" s="16"/>
      <c r="M507" s="16"/>
      <c r="N507" s="16"/>
      <c r="O507" s="16"/>
      <c r="P507"/>
      <c r="Q507"/>
    </row>
    <row r="508" spans="10:17" ht="16.5">
      <c r="J508" s="14"/>
      <c r="K508" s="14"/>
      <c r="L508" s="14"/>
      <c r="M508" s="14"/>
      <c r="N508" s="14"/>
      <c r="O508" s="14"/>
      <c r="P508" s="21"/>
      <c r="Q508"/>
    </row>
    <row r="509" spans="10:17" ht="16.5">
      <c r="J509" s="14"/>
      <c r="K509" s="15"/>
      <c r="L509" s="14"/>
      <c r="M509" s="14"/>
      <c r="N509" s="14"/>
      <c r="O509" s="14"/>
      <c r="P509" s="21"/>
      <c r="Q509"/>
    </row>
    <row r="510" spans="10:17" ht="16.5">
      <c r="J510" s="14"/>
      <c r="K510" s="15"/>
      <c r="L510" s="16"/>
      <c r="M510" s="16"/>
      <c r="N510" s="16"/>
      <c r="O510" s="16"/>
      <c r="P510" s="21"/>
      <c r="Q510"/>
    </row>
    <row r="511" spans="10:17" ht="16.5">
      <c r="J511" s="14"/>
      <c r="K511" s="14"/>
      <c r="L511" s="14"/>
      <c r="M511" s="14"/>
      <c r="N511" s="14"/>
      <c r="O511" s="14"/>
      <c r="P511" s="21"/>
      <c r="Q511"/>
    </row>
    <row r="512" spans="1:17" ht="16.5">
      <c r="A512" s="27"/>
      <c r="B512" s="24"/>
      <c r="C512" s="24"/>
      <c r="D512" s="28"/>
      <c r="E512"/>
      <c r="F512"/>
      <c r="G512" s="38"/>
      <c r="H512"/>
      <c r="J512" s="14"/>
      <c r="K512" s="15"/>
      <c r="L512" s="14"/>
      <c r="M512" s="14"/>
      <c r="N512" s="14"/>
      <c r="O512" s="14"/>
      <c r="P512" s="21"/>
      <c r="Q512"/>
    </row>
    <row r="513" spans="1:17" ht="16.5">
      <c r="A513" s="29"/>
      <c r="B513" s="21"/>
      <c r="C513" s="21"/>
      <c r="D513" s="30"/>
      <c r="E513"/>
      <c r="F513"/>
      <c r="G513" s="38"/>
      <c r="H513"/>
      <c r="J513" s="16"/>
      <c r="K513" s="15"/>
      <c r="L513" s="14"/>
      <c r="M513" s="17"/>
      <c r="N513" s="17"/>
      <c r="O513" s="17"/>
      <c r="P513" s="21"/>
      <c r="Q513"/>
    </row>
    <row r="514" spans="1:17" ht="16.5">
      <c r="A514" s="31"/>
      <c r="B514" s="21"/>
      <c r="C514" s="21"/>
      <c r="D514" s="30"/>
      <c r="E514"/>
      <c r="F514"/>
      <c r="G514" s="38"/>
      <c r="H514"/>
      <c r="J514" s="16"/>
      <c r="K514" s="16"/>
      <c r="L514" s="17"/>
      <c r="M514" s="14"/>
      <c r="N514" s="14"/>
      <c r="O514" s="16"/>
      <c r="P514" s="21"/>
      <c r="Q514"/>
    </row>
    <row r="515" spans="1:17" ht="16.5">
      <c r="A515" s="32"/>
      <c r="B515" s="21"/>
      <c r="C515" s="21"/>
      <c r="D515" s="30"/>
      <c r="E515"/>
      <c r="F515"/>
      <c r="G515" s="38"/>
      <c r="H515"/>
      <c r="J515" s="16"/>
      <c r="K515" s="14"/>
      <c r="L515" s="14"/>
      <c r="M515" s="14"/>
      <c r="N515" s="14"/>
      <c r="O515" s="14"/>
      <c r="P515" s="21"/>
      <c r="Q515"/>
    </row>
    <row r="516" spans="1:17" ht="16.5">
      <c r="A516" s="31"/>
      <c r="B516" s="21"/>
      <c r="C516" s="21"/>
      <c r="D516" s="30"/>
      <c r="E516"/>
      <c r="F516"/>
      <c r="G516" s="38"/>
      <c r="H516"/>
      <c r="J516" s="16"/>
      <c r="K516" s="15"/>
      <c r="L516" s="14"/>
      <c r="M516" s="14"/>
      <c r="N516" s="14"/>
      <c r="O516" s="14"/>
      <c r="P516" s="21"/>
      <c r="Q516"/>
    </row>
    <row r="517" spans="1:17" ht="16.5">
      <c r="A517" s="32"/>
      <c r="B517" s="21"/>
      <c r="C517" s="21"/>
      <c r="D517" s="30"/>
      <c r="E517"/>
      <c r="F517"/>
      <c r="G517" s="38"/>
      <c r="H517"/>
      <c r="J517" s="16"/>
      <c r="K517" s="14"/>
      <c r="L517" s="16"/>
      <c r="M517" s="16"/>
      <c r="N517" s="16"/>
      <c r="O517" s="16"/>
      <c r="P517" s="21"/>
      <c r="Q517"/>
    </row>
    <row r="518" spans="1:17" ht="16.5">
      <c r="A518" s="32"/>
      <c r="B518" s="21"/>
      <c r="C518" s="21"/>
      <c r="D518" s="30"/>
      <c r="E518"/>
      <c r="F518"/>
      <c r="G518" s="38"/>
      <c r="H518"/>
      <c r="J518" s="400"/>
      <c r="K518" s="14"/>
      <c r="L518" s="14"/>
      <c r="M518" s="14"/>
      <c r="N518" s="14"/>
      <c r="O518" s="14"/>
      <c r="P518" s="21"/>
      <c r="Q518"/>
    </row>
    <row r="519" spans="1:17" ht="16.5">
      <c r="A519" s="32"/>
      <c r="B519" s="21"/>
      <c r="C519" s="25"/>
      <c r="D519" s="30"/>
      <c r="E519"/>
      <c r="F519"/>
      <c r="G519" s="38"/>
      <c r="H519"/>
      <c r="J519" s="400"/>
      <c r="K519" s="15"/>
      <c r="L519" s="14"/>
      <c r="M519" s="14"/>
      <c r="N519" s="14"/>
      <c r="O519" s="14"/>
      <c r="P519" s="21"/>
      <c r="Q519"/>
    </row>
    <row r="520" spans="1:17" ht="18.75">
      <c r="A520" s="33"/>
      <c r="B520" s="26"/>
      <c r="C520" s="26"/>
      <c r="D520" s="34"/>
      <c r="E520"/>
      <c r="F520"/>
      <c r="G520" s="38"/>
      <c r="H520"/>
      <c r="J520" s="14"/>
      <c r="K520" s="14"/>
      <c r="L520" s="14"/>
      <c r="M520" s="14"/>
      <c r="N520" s="14"/>
      <c r="O520" s="14"/>
      <c r="P520" s="21"/>
      <c r="Q520"/>
    </row>
    <row r="521" spans="1:17" ht="18.75">
      <c r="A521" s="4"/>
      <c r="B521"/>
      <c r="C521"/>
      <c r="D521"/>
      <c r="E521"/>
      <c r="F521"/>
      <c r="G521" s="38"/>
      <c r="H521"/>
      <c r="J521" s="14"/>
      <c r="K521" s="15"/>
      <c r="L521" s="14"/>
      <c r="M521" s="14"/>
      <c r="N521" s="14"/>
      <c r="O521" s="14"/>
      <c r="P521" s="21"/>
      <c r="Q521"/>
    </row>
    <row r="522" spans="1:17" ht="16.5">
      <c r="A522" s="6"/>
      <c r="B522"/>
      <c r="C522"/>
      <c r="D522"/>
      <c r="E522"/>
      <c r="F522"/>
      <c r="G522" s="38"/>
      <c r="H522"/>
      <c r="J522" s="16"/>
      <c r="K522" s="15"/>
      <c r="L522" s="16"/>
      <c r="M522" s="16"/>
      <c r="N522" s="14"/>
      <c r="O522" s="16"/>
      <c r="P522" s="21"/>
      <c r="Q522"/>
    </row>
    <row r="523" spans="1:17" ht="16.5">
      <c r="A523" s="6"/>
      <c r="B523"/>
      <c r="C523"/>
      <c r="D523"/>
      <c r="E523"/>
      <c r="F523"/>
      <c r="G523" s="38"/>
      <c r="H523"/>
      <c r="J523" s="14"/>
      <c r="K523" s="14"/>
      <c r="L523" s="14"/>
      <c r="M523" s="14"/>
      <c r="N523" s="14" t="s">
        <v>156</v>
      </c>
      <c r="O523" s="14"/>
      <c r="P523" s="21"/>
      <c r="Q523"/>
    </row>
    <row r="524" spans="1:17" ht="16.5">
      <c r="A524" s="6"/>
      <c r="B524"/>
      <c r="C524"/>
      <c r="D524"/>
      <c r="E524"/>
      <c r="F524"/>
      <c r="G524" s="38"/>
      <c r="H524"/>
      <c r="J524" s="14"/>
      <c r="K524" s="15"/>
      <c r="L524" s="14"/>
      <c r="M524" s="14"/>
      <c r="N524" s="14"/>
      <c r="O524" s="14"/>
      <c r="P524"/>
      <c r="Q524"/>
    </row>
    <row r="525" spans="1:17" ht="16.5">
      <c r="A525" s="6"/>
      <c r="B525"/>
      <c r="C525"/>
      <c r="D525"/>
      <c r="E525"/>
      <c r="F525"/>
      <c r="G525" s="38"/>
      <c r="H525"/>
      <c r="J525" s="17"/>
      <c r="K525" s="14"/>
      <c r="L525" s="14"/>
      <c r="M525" s="14"/>
      <c r="N525" s="14"/>
      <c r="O525" s="17"/>
      <c r="P525"/>
      <c r="Q525"/>
    </row>
    <row r="526" spans="1:17" ht="18.75">
      <c r="A526" s="8"/>
      <c r="B526"/>
      <c r="C526"/>
      <c r="D526"/>
      <c r="E526"/>
      <c r="F526"/>
      <c r="G526" s="38"/>
      <c r="H526"/>
      <c r="J526" s="14"/>
      <c r="K526" s="15"/>
      <c r="L526" s="14"/>
      <c r="M526" s="14"/>
      <c r="N526" s="14"/>
      <c r="O526" s="14"/>
      <c r="P526"/>
      <c r="Q526"/>
    </row>
    <row r="527" spans="1:17" ht="18.75">
      <c r="A527" s="8"/>
      <c r="B527"/>
      <c r="C527"/>
      <c r="D527"/>
      <c r="E527"/>
      <c r="F527"/>
      <c r="G527" s="38"/>
      <c r="H527"/>
      <c r="J527" s="14"/>
      <c r="K527" s="14"/>
      <c r="L527" s="14"/>
      <c r="M527" s="14"/>
      <c r="N527" s="14"/>
      <c r="O527" s="14"/>
      <c r="P527"/>
      <c r="Q527"/>
    </row>
    <row r="528" spans="1:17" ht="18.75">
      <c r="A528" s="8"/>
      <c r="B528"/>
      <c r="C528"/>
      <c r="D528"/>
      <c r="E528"/>
      <c r="F528"/>
      <c r="G528" s="38"/>
      <c r="H528"/>
      <c r="J528" s="14"/>
      <c r="K528" s="14"/>
      <c r="L528" s="14"/>
      <c r="M528" s="14"/>
      <c r="N528" s="14"/>
      <c r="O528" s="14"/>
      <c r="P528"/>
      <c r="Q528"/>
    </row>
    <row r="529" spans="1:17" ht="18.75">
      <c r="A529" s="8"/>
      <c r="B529"/>
      <c r="C529"/>
      <c r="D529"/>
      <c r="E529"/>
      <c r="F529"/>
      <c r="G529" s="38"/>
      <c r="H529"/>
      <c r="J529" s="16"/>
      <c r="K529" s="15"/>
      <c r="L529" s="16"/>
      <c r="M529" s="16"/>
      <c r="N529" s="16"/>
      <c r="O529" s="16"/>
      <c r="P529"/>
      <c r="Q529"/>
    </row>
    <row r="530" spans="1:17" ht="18.75">
      <c r="A530" s="8"/>
      <c r="B530"/>
      <c r="C530"/>
      <c r="D530"/>
      <c r="E530"/>
      <c r="F530"/>
      <c r="G530" s="38"/>
      <c r="H530"/>
      <c r="J530" s="14"/>
      <c r="K530" s="14"/>
      <c r="L530" s="14"/>
      <c r="M530" s="14"/>
      <c r="N530" s="14"/>
      <c r="O530" s="14"/>
      <c r="P530"/>
      <c r="Q530"/>
    </row>
    <row r="531" spans="1:17" ht="16.5">
      <c r="A531" s="6"/>
      <c r="B531"/>
      <c r="C531"/>
      <c r="D531"/>
      <c r="E531"/>
      <c r="F531"/>
      <c r="G531" s="38"/>
      <c r="H531"/>
      <c r="J531" s="14"/>
      <c r="K531" s="15"/>
      <c r="L531" s="14"/>
      <c r="M531" s="14"/>
      <c r="N531" s="14"/>
      <c r="O531" s="14"/>
      <c r="P531"/>
      <c r="Q531"/>
    </row>
    <row r="532" spans="10:17" ht="16.5">
      <c r="J532" s="16"/>
      <c r="K532" s="16"/>
      <c r="L532" s="14"/>
      <c r="M532" s="14"/>
      <c r="N532" s="14"/>
      <c r="O532" s="14"/>
      <c r="P532"/>
      <c r="Q532"/>
    </row>
    <row r="533" spans="10:17" ht="16.5">
      <c r="J533" s="14"/>
      <c r="K533" s="14"/>
      <c r="L533" s="14"/>
      <c r="M533" s="14"/>
      <c r="N533" s="14"/>
      <c r="O533" s="14"/>
      <c r="P533"/>
      <c r="Q533"/>
    </row>
    <row r="534" spans="10:17" ht="16.5">
      <c r="J534" s="14"/>
      <c r="K534" s="14"/>
      <c r="L534" s="14"/>
      <c r="M534" s="14"/>
      <c r="N534" s="14"/>
      <c r="O534" s="14"/>
      <c r="P534"/>
      <c r="Q534"/>
    </row>
    <row r="535" spans="10:17" ht="16.5">
      <c r="J535" s="16"/>
      <c r="K535" s="15"/>
      <c r="L535" s="16"/>
      <c r="M535" s="16"/>
      <c r="N535" s="16"/>
      <c r="O535" s="16"/>
      <c r="P535"/>
      <c r="Q535"/>
    </row>
    <row r="536" spans="10:17" ht="12.75">
      <c r="J536" s="403"/>
      <c r="K536" s="403"/>
      <c r="L536" s="403"/>
      <c r="M536" s="403"/>
      <c r="N536" s="403"/>
      <c r="O536" s="403"/>
      <c r="P536"/>
      <c r="Q536"/>
    </row>
    <row r="537" spans="10:17" ht="12.75">
      <c r="J537" s="403"/>
      <c r="K537" s="403"/>
      <c r="L537" s="403"/>
      <c r="M537" s="403"/>
      <c r="N537" s="403"/>
      <c r="O537" s="403"/>
      <c r="P537"/>
      <c r="Q537"/>
    </row>
    <row r="538" spans="10:17" ht="16.5">
      <c r="J538" s="400"/>
      <c r="K538" s="14"/>
      <c r="L538" s="14"/>
      <c r="M538" s="400"/>
      <c r="N538" s="400"/>
      <c r="O538" s="400"/>
      <c r="P538" s="14"/>
      <c r="Q538" s="14"/>
    </row>
    <row r="539" spans="10:17" ht="16.5">
      <c r="J539" s="400"/>
      <c r="K539" s="22"/>
      <c r="L539" s="14"/>
      <c r="M539" s="400"/>
      <c r="N539" s="400"/>
      <c r="O539" s="400"/>
      <c r="P539" s="14"/>
      <c r="Q539" s="14"/>
    </row>
    <row r="540" spans="10:17" ht="16.5">
      <c r="J540" s="400"/>
      <c r="K540" s="23"/>
      <c r="L540" s="14"/>
      <c r="M540" s="400"/>
      <c r="N540" s="400"/>
      <c r="O540" s="400"/>
      <c r="P540" s="14"/>
      <c r="Q540" s="14"/>
    </row>
    <row r="541" spans="10:17" ht="16.5">
      <c r="J541" s="400"/>
      <c r="K541" s="23"/>
      <c r="L541" s="16"/>
      <c r="M541" s="401"/>
      <c r="N541" s="401"/>
      <c r="O541" s="401"/>
      <c r="P541" s="16"/>
      <c r="Q541" s="16"/>
    </row>
    <row r="542" spans="10:17" ht="16.5">
      <c r="J542" s="400"/>
      <c r="K542" s="17"/>
      <c r="L542" s="16"/>
      <c r="M542" s="401"/>
      <c r="N542" s="401"/>
      <c r="O542" s="401"/>
      <c r="P542" s="16"/>
      <c r="Q542" s="16"/>
    </row>
    <row r="543" spans="10:17" ht="12.75">
      <c r="J543" s="7"/>
      <c r="K543" s="7"/>
      <c r="L543" s="7"/>
      <c r="M543" s="7"/>
      <c r="N543" s="7"/>
      <c r="O543" s="7"/>
      <c r="P543"/>
      <c r="Q543"/>
    </row>
    <row r="544" spans="10:17" ht="16.5">
      <c r="J544" s="5"/>
      <c r="K544"/>
      <c r="L544"/>
      <c r="M544"/>
      <c r="N544"/>
      <c r="O544"/>
      <c r="P544"/>
      <c r="Q544"/>
    </row>
  </sheetData>
  <sheetProtection/>
  <mergeCells count="281">
    <mergeCell ref="G147:G148"/>
    <mergeCell ref="G117:G118"/>
    <mergeCell ref="G143:G144"/>
    <mergeCell ref="F143:F144"/>
    <mergeCell ref="G145:G146"/>
    <mergeCell ref="F145:F146"/>
    <mergeCell ref="F147:F148"/>
    <mergeCell ref="F131:F134"/>
    <mergeCell ref="E131:E134"/>
    <mergeCell ref="F135:F138"/>
    <mergeCell ref="F128:F130"/>
    <mergeCell ref="F120:F121"/>
    <mergeCell ref="E124:E125"/>
    <mergeCell ref="F124:F125"/>
    <mergeCell ref="E120:E121"/>
    <mergeCell ref="B13:B14"/>
    <mergeCell ref="D97:D98"/>
    <mergeCell ref="B124:B125"/>
    <mergeCell ref="C13:C14"/>
    <mergeCell ref="D120:D121"/>
    <mergeCell ref="C117:C118"/>
    <mergeCell ref="C60:C62"/>
    <mergeCell ref="C99:C100"/>
    <mergeCell ref="C97:C98"/>
    <mergeCell ref="C122:C123"/>
    <mergeCell ref="A1:F1"/>
    <mergeCell ref="A106:F106"/>
    <mergeCell ref="D3:D4"/>
    <mergeCell ref="A95:B96"/>
    <mergeCell ref="F99:F100"/>
    <mergeCell ref="A99:B100"/>
    <mergeCell ref="A82:A83"/>
    <mergeCell ref="D2:F2"/>
    <mergeCell ref="A13:A14"/>
    <mergeCell ref="E11:E12"/>
    <mergeCell ref="F11:F12"/>
    <mergeCell ref="F97:F98"/>
    <mergeCell ref="F117:F118"/>
    <mergeCell ref="D107:F107"/>
    <mergeCell ref="D13:F13"/>
    <mergeCell ref="E97:E98"/>
    <mergeCell ref="D99:D100"/>
    <mergeCell ref="D109:D110"/>
    <mergeCell ref="E109:E110"/>
    <mergeCell ref="F114:F116"/>
    <mergeCell ref="F60:F62"/>
    <mergeCell ref="G100:G101"/>
    <mergeCell ref="J100:J101"/>
    <mergeCell ref="H100:H101"/>
    <mergeCell ref="I100:I101"/>
    <mergeCell ref="D155:D159"/>
    <mergeCell ref="D153:F153"/>
    <mergeCell ref="E143:E144"/>
    <mergeCell ref="F109:F110"/>
    <mergeCell ref="E117:E118"/>
    <mergeCell ref="L102:L105"/>
    <mergeCell ref="I102:I105"/>
    <mergeCell ref="J102:J105"/>
    <mergeCell ref="K102:K105"/>
    <mergeCell ref="D128:D130"/>
    <mergeCell ref="D122:F122"/>
    <mergeCell ref="E128:E130"/>
    <mergeCell ref="D117:D118"/>
    <mergeCell ref="E114:E116"/>
    <mergeCell ref="J443:J468"/>
    <mergeCell ref="D160:D164"/>
    <mergeCell ref="F160:F164"/>
    <mergeCell ref="A152:F152"/>
    <mergeCell ref="A153:A154"/>
    <mergeCell ref="B153:B154"/>
    <mergeCell ref="C153:C154"/>
    <mergeCell ref="A155:A159"/>
    <mergeCell ref="B155:B159"/>
    <mergeCell ref="C155:C159"/>
    <mergeCell ref="C11:C12"/>
    <mergeCell ref="D11:D12"/>
    <mergeCell ref="O464:O468"/>
    <mergeCell ref="N392:N393"/>
    <mergeCell ref="O392:O393"/>
    <mergeCell ref="G337:G338"/>
    <mergeCell ref="K392:K393"/>
    <mergeCell ref="L392:L393"/>
    <mergeCell ref="M392:M393"/>
    <mergeCell ref="M394:M411"/>
    <mergeCell ref="F235:F239"/>
    <mergeCell ref="F240:F244"/>
    <mergeCell ref="F250:F254"/>
    <mergeCell ref="E236:E239"/>
    <mergeCell ref="A2:A4"/>
    <mergeCell ref="E155:E159"/>
    <mergeCell ref="F155:F159"/>
    <mergeCell ref="E160:E164"/>
    <mergeCell ref="A124:A127"/>
    <mergeCell ref="A120:B121"/>
    <mergeCell ref="B2:B4"/>
    <mergeCell ref="C2:C4"/>
    <mergeCell ref="E3:E4"/>
    <mergeCell ref="A11:B12"/>
    <mergeCell ref="L536:L537"/>
    <mergeCell ref="M536:M537"/>
    <mergeCell ref="K492:K493"/>
    <mergeCell ref="L492:L493"/>
    <mergeCell ref="M492:M493"/>
    <mergeCell ref="B190:B194"/>
    <mergeCell ref="F165:F169"/>
    <mergeCell ref="E165:E169"/>
    <mergeCell ref="F170:F174"/>
    <mergeCell ref="D165:D169"/>
    <mergeCell ref="E170:E174"/>
    <mergeCell ref="F180:F184"/>
    <mergeCell ref="E175:E179"/>
    <mergeCell ref="F175:F179"/>
    <mergeCell ref="D175:D179"/>
    <mergeCell ref="B170:B174"/>
    <mergeCell ref="C170:C174"/>
    <mergeCell ref="D170:D174"/>
    <mergeCell ref="B175:B179"/>
    <mergeCell ref="E180:E184"/>
    <mergeCell ref="E190:E194"/>
    <mergeCell ref="F185:F189"/>
    <mergeCell ref="C180:C184"/>
    <mergeCell ref="D180:D184"/>
    <mergeCell ref="D190:D194"/>
    <mergeCell ref="C190:C194"/>
    <mergeCell ref="A170:A174"/>
    <mergeCell ref="N536:N537"/>
    <mergeCell ref="N492:N493"/>
    <mergeCell ref="E245:E249"/>
    <mergeCell ref="D185:D189"/>
    <mergeCell ref="E185:E189"/>
    <mergeCell ref="D195:D199"/>
    <mergeCell ref="E195:E199"/>
    <mergeCell ref="F220:F224"/>
    <mergeCell ref="F210:F214"/>
    <mergeCell ref="A160:A164"/>
    <mergeCell ref="B160:B164"/>
    <mergeCell ref="C160:C164"/>
    <mergeCell ref="A165:A169"/>
    <mergeCell ref="B165:B169"/>
    <mergeCell ref="C165:C169"/>
    <mergeCell ref="O536:O537"/>
    <mergeCell ref="F190:F194"/>
    <mergeCell ref="J538:J542"/>
    <mergeCell ref="J518:J519"/>
    <mergeCell ref="J536:J537"/>
    <mergeCell ref="F245:F249"/>
    <mergeCell ref="O492:O493"/>
    <mergeCell ref="M538:O538"/>
    <mergeCell ref="F195:F199"/>
    <mergeCell ref="K536:K537"/>
    <mergeCell ref="M539:O539"/>
    <mergeCell ref="M540:O540"/>
    <mergeCell ref="M541:O541"/>
    <mergeCell ref="M542:O542"/>
    <mergeCell ref="F200:F204"/>
    <mergeCell ref="J469:J491"/>
    <mergeCell ref="F265:F269"/>
    <mergeCell ref="F230:F234"/>
    <mergeCell ref="F225:F229"/>
    <mergeCell ref="F215:F219"/>
    <mergeCell ref="A175:A189"/>
    <mergeCell ref="A190:A199"/>
    <mergeCell ref="B185:B189"/>
    <mergeCell ref="C185:C189"/>
    <mergeCell ref="C195:C199"/>
    <mergeCell ref="B180:B184"/>
    <mergeCell ref="B195:B199"/>
    <mergeCell ref="C175:C179"/>
    <mergeCell ref="A205:A209"/>
    <mergeCell ref="B205:B209"/>
    <mergeCell ref="C205:C209"/>
    <mergeCell ref="B230:B234"/>
    <mergeCell ref="A210:A214"/>
    <mergeCell ref="B210:B214"/>
    <mergeCell ref="C215:C219"/>
    <mergeCell ref="A215:A224"/>
    <mergeCell ref="B220:B224"/>
    <mergeCell ref="C230:C234"/>
    <mergeCell ref="D230:D234"/>
    <mergeCell ref="E230:E234"/>
    <mergeCell ref="E210:E214"/>
    <mergeCell ref="D210:D214"/>
    <mergeCell ref="B215:B219"/>
    <mergeCell ref="C210:C214"/>
    <mergeCell ref="D200:D204"/>
    <mergeCell ref="E200:E204"/>
    <mergeCell ref="C225:C229"/>
    <mergeCell ref="D225:D229"/>
    <mergeCell ref="E225:E229"/>
    <mergeCell ref="D215:D219"/>
    <mergeCell ref="C220:C224"/>
    <mergeCell ref="D205:D209"/>
    <mergeCell ref="E205:E209"/>
    <mergeCell ref="E215:E219"/>
    <mergeCell ref="F205:F209"/>
    <mergeCell ref="C250:C254"/>
    <mergeCell ref="D250:D254"/>
    <mergeCell ref="E250:E254"/>
    <mergeCell ref="A255:A274"/>
    <mergeCell ref="B270:B274"/>
    <mergeCell ref="C270:C274"/>
    <mergeCell ref="D270:D274"/>
    <mergeCell ref="B260:B264"/>
    <mergeCell ref="C260:C264"/>
    <mergeCell ref="B255:B259"/>
    <mergeCell ref="C255:C259"/>
    <mergeCell ref="E270:E274"/>
    <mergeCell ref="D260:D264"/>
    <mergeCell ref="A235:A249"/>
    <mergeCell ref="B265:B269"/>
    <mergeCell ref="C265:C269"/>
    <mergeCell ref="D265:D269"/>
    <mergeCell ref="E265:E269"/>
    <mergeCell ref="D255:D259"/>
    <mergeCell ref="D245:D249"/>
    <mergeCell ref="D235:D239"/>
    <mergeCell ref="A250:A254"/>
    <mergeCell ref="D220:D224"/>
    <mergeCell ref="E220:E224"/>
    <mergeCell ref="B240:B244"/>
    <mergeCell ref="C240:C244"/>
    <mergeCell ref="D240:D244"/>
    <mergeCell ref="E240:E244"/>
    <mergeCell ref="B250:B254"/>
    <mergeCell ref="B235:B239"/>
    <mergeCell ref="B225:B229"/>
    <mergeCell ref="C107:C108"/>
    <mergeCell ref="A97:B98"/>
    <mergeCell ref="B245:B249"/>
    <mergeCell ref="C245:C249"/>
    <mergeCell ref="A225:A234"/>
    <mergeCell ref="C235:C239"/>
    <mergeCell ref="A200:A204"/>
    <mergeCell ref="B200:B204"/>
    <mergeCell ref="C200:C204"/>
    <mergeCell ref="E60:E62"/>
    <mergeCell ref="A107:A108"/>
    <mergeCell ref="A86:A87"/>
    <mergeCell ref="A88:A89"/>
    <mergeCell ref="B107:B108"/>
    <mergeCell ref="E99:E100"/>
    <mergeCell ref="A117:A118"/>
    <mergeCell ref="A71:A73"/>
    <mergeCell ref="A122:A123"/>
    <mergeCell ref="A15:A59"/>
    <mergeCell ref="D60:D62"/>
    <mergeCell ref="C109:C110"/>
    <mergeCell ref="C114:C116"/>
    <mergeCell ref="D114:D116"/>
    <mergeCell ref="D131:D134"/>
    <mergeCell ref="C120:C121"/>
    <mergeCell ref="C128:C130"/>
    <mergeCell ref="C124:C125"/>
    <mergeCell ref="D124:D125"/>
    <mergeCell ref="B122:B123"/>
    <mergeCell ref="C131:C134"/>
    <mergeCell ref="D135:D138"/>
    <mergeCell ref="B135:B138"/>
    <mergeCell ref="A128:A142"/>
    <mergeCell ref="E147:E148"/>
    <mergeCell ref="E145:E146"/>
    <mergeCell ref="C145:C146"/>
    <mergeCell ref="E135:E138"/>
    <mergeCell ref="C147:C148"/>
    <mergeCell ref="A147:B148"/>
    <mergeCell ref="A145:B146"/>
    <mergeCell ref="A143:B144"/>
    <mergeCell ref="D147:D148"/>
    <mergeCell ref="C135:C138"/>
    <mergeCell ref="D145:D146"/>
    <mergeCell ref="C143:C144"/>
    <mergeCell ref="D143:D144"/>
    <mergeCell ref="F270:F274"/>
    <mergeCell ref="F255:F259"/>
    <mergeCell ref="E260:E264"/>
    <mergeCell ref="F260:F264"/>
    <mergeCell ref="E255:E259"/>
    <mergeCell ref="C278:C281"/>
    <mergeCell ref="D278:D281"/>
    <mergeCell ref="E278:E281"/>
    <mergeCell ref="F278:F281"/>
  </mergeCells>
  <hyperlinks>
    <hyperlink ref="F108" location="_edn1" display="_edn1"/>
    <hyperlink ref="F3" location="_edn2" display="_edn2"/>
    <hyperlink ref="F14" location="_edn2" display="_edn2"/>
    <hyperlink ref="F123" location="_edn2" display="_edn2"/>
    <hyperlink ref="F154" location="_edn1" display="_edn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27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8.421875" style="0" customWidth="1"/>
    <col min="2" max="2" width="18.28125" style="0" customWidth="1"/>
    <col min="3" max="3" width="14.00390625" style="0" customWidth="1"/>
    <col min="4" max="4" width="16.7109375" style="0" customWidth="1"/>
  </cols>
  <sheetData>
    <row r="2" ht="12.75">
      <c r="C2" s="247">
        <v>950000</v>
      </c>
    </row>
    <row r="3" ht="12.75">
      <c r="C3" s="247">
        <v>600000</v>
      </c>
    </row>
    <row r="4" ht="12.75">
      <c r="C4" s="253">
        <v>1100000</v>
      </c>
    </row>
    <row r="5" ht="12.75">
      <c r="C5" s="247">
        <v>4000000</v>
      </c>
    </row>
    <row r="6" ht="12.75">
      <c r="C6" s="247">
        <v>5000000</v>
      </c>
    </row>
    <row r="7" ht="12.75">
      <c r="C7" s="247">
        <v>800000</v>
      </c>
    </row>
    <row r="8" ht="12.75">
      <c r="C8" s="247">
        <v>800000</v>
      </c>
    </row>
    <row r="9" ht="12.75">
      <c r="C9" s="247">
        <v>900000</v>
      </c>
    </row>
    <row r="10" ht="12.75">
      <c r="C10" s="247">
        <v>400000</v>
      </c>
    </row>
    <row r="11" ht="12.75">
      <c r="C11" s="247">
        <v>8700000</v>
      </c>
    </row>
    <row r="12" ht="12.75">
      <c r="C12" s="247">
        <v>176000</v>
      </c>
    </row>
    <row r="13" ht="12.75">
      <c r="C13" s="253">
        <v>7000000</v>
      </c>
    </row>
    <row r="14" ht="12.75">
      <c r="C14" s="244">
        <v>3800000</v>
      </c>
    </row>
    <row r="15" ht="12.75">
      <c r="C15" s="244">
        <v>300000</v>
      </c>
    </row>
    <row r="16" ht="12.75">
      <c r="C16" s="244">
        <v>4200000</v>
      </c>
    </row>
    <row r="17" ht="12.75">
      <c r="C17" s="244">
        <v>1000000</v>
      </c>
    </row>
    <row r="18" ht="12.75">
      <c r="C18" s="244">
        <v>3500000</v>
      </c>
    </row>
    <row r="19" ht="12.75">
      <c r="C19" s="244">
        <v>1600000</v>
      </c>
    </row>
    <row r="20" ht="12.75">
      <c r="C20" s="244">
        <v>2100000</v>
      </c>
    </row>
    <row r="21" ht="12.75">
      <c r="C21" s="244">
        <v>1700000</v>
      </c>
    </row>
    <row r="22" ht="12.75">
      <c r="C22" s="244">
        <v>400000</v>
      </c>
    </row>
    <row r="23" ht="12.75">
      <c r="C23" s="267">
        <v>500000</v>
      </c>
    </row>
    <row r="24" ht="12.75">
      <c r="C24" s="267">
        <v>1400000</v>
      </c>
    </row>
    <row r="25" ht="12.75">
      <c r="C25" s="267">
        <v>1500000</v>
      </c>
    </row>
    <row r="26" ht="12.75">
      <c r="C26" s="267">
        <v>580000</v>
      </c>
    </row>
    <row r="27" ht="12.75">
      <c r="C27" s="227">
        <f>SUM(C2:C26)</f>
        <v>53006000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tabSelected="1" view="pageBreakPreview" zoomScaleNormal="80" zoomScaleSheetLayoutView="100" zoomScalePageLayoutView="0" workbookViewId="0" topLeftCell="A1">
      <selection activeCell="C30" sqref="C30"/>
    </sheetView>
  </sheetViews>
  <sheetFormatPr defaultColWidth="9.140625" defaultRowHeight="12.75"/>
  <cols>
    <col min="1" max="1" width="4.421875" style="0" customWidth="1"/>
    <col min="2" max="2" width="42.00390625" style="0" customWidth="1"/>
    <col min="3" max="3" width="43.57421875" style="0" customWidth="1"/>
    <col min="4" max="4" width="12.7109375" style="0" customWidth="1"/>
    <col min="5" max="5" width="12.140625" style="0" customWidth="1"/>
    <col min="6" max="6" width="12.57421875" style="0" customWidth="1"/>
    <col min="7" max="7" width="12.7109375" style="0" customWidth="1"/>
    <col min="8" max="8" width="11.8515625" style="0" customWidth="1"/>
    <col min="9" max="9" width="11.28125" style="0" bestFit="1" customWidth="1"/>
    <col min="10" max="10" width="10.140625" style="0" bestFit="1" customWidth="1"/>
  </cols>
  <sheetData>
    <row r="1" spans="1:7" ht="15">
      <c r="A1" s="477" t="s">
        <v>291</v>
      </c>
      <c r="B1" s="478"/>
      <c r="C1" s="478"/>
      <c r="D1" s="478"/>
      <c r="E1" s="478"/>
      <c r="F1" s="478"/>
      <c r="G1" s="479"/>
    </row>
    <row r="2" spans="1:7" ht="12.75">
      <c r="A2" s="481" t="s">
        <v>41</v>
      </c>
      <c r="B2" s="493" t="s">
        <v>189</v>
      </c>
      <c r="C2" s="483" t="s">
        <v>116</v>
      </c>
      <c r="D2" s="458" t="s">
        <v>190</v>
      </c>
      <c r="E2" s="487" t="s">
        <v>302</v>
      </c>
      <c r="F2" s="488"/>
      <c r="G2" s="489"/>
    </row>
    <row r="3" spans="1:7" ht="33.75">
      <c r="A3" s="482"/>
      <c r="B3" s="494"/>
      <c r="C3" s="484"/>
      <c r="D3" s="459"/>
      <c r="E3" s="278" t="s">
        <v>192</v>
      </c>
      <c r="F3" s="278" t="s">
        <v>118</v>
      </c>
      <c r="G3" s="273" t="s">
        <v>115</v>
      </c>
    </row>
    <row r="4" spans="1:8" ht="33" customHeight="1">
      <c r="A4" s="222">
        <v>1</v>
      </c>
      <c r="B4" s="305" t="s">
        <v>65</v>
      </c>
      <c r="C4" s="313" t="s">
        <v>10</v>
      </c>
      <c r="D4" s="295">
        <v>3546771</v>
      </c>
      <c r="E4" s="295">
        <v>1773385</v>
      </c>
      <c r="F4" s="295">
        <f>D4-E4</f>
        <v>1773386</v>
      </c>
      <c r="G4" s="296">
        <v>0</v>
      </c>
      <c r="H4" s="227">
        <f>SUM(E4:G4)</f>
        <v>3546771</v>
      </c>
    </row>
    <row r="5" spans="1:8" ht="33" customHeight="1">
      <c r="A5" s="222">
        <v>2</v>
      </c>
      <c r="B5" s="311" t="s">
        <v>47</v>
      </c>
      <c r="C5" s="314" t="s">
        <v>81</v>
      </c>
      <c r="D5" s="295">
        <v>600000</v>
      </c>
      <c r="E5" s="295">
        <v>0</v>
      </c>
      <c r="F5" s="300">
        <v>600000</v>
      </c>
      <c r="G5" s="296">
        <v>0</v>
      </c>
      <c r="H5" s="227"/>
    </row>
    <row r="6" spans="1:8" ht="12.75">
      <c r="A6" s="468" t="s">
        <v>296</v>
      </c>
      <c r="B6" s="469"/>
      <c r="C6" s="470"/>
      <c r="D6" s="242">
        <f>SUM(D4:D5)</f>
        <v>4146771</v>
      </c>
      <c r="E6" s="242">
        <f>SUM(E4:E5)</f>
        <v>1773385</v>
      </c>
      <c r="F6" s="242">
        <f>SUM(F4:F5)</f>
        <v>2373386</v>
      </c>
      <c r="G6" s="242">
        <f>SUM(G4:G4)</f>
        <v>0</v>
      </c>
      <c r="H6" s="227">
        <f>SUM(E6:G6)</f>
        <v>4146771</v>
      </c>
    </row>
    <row r="7" spans="1:7" ht="21.75" customHeight="1">
      <c r="A7" s="477" t="s">
        <v>80</v>
      </c>
      <c r="B7" s="478"/>
      <c r="C7" s="478"/>
      <c r="D7" s="478"/>
      <c r="E7" s="478"/>
      <c r="F7" s="478"/>
      <c r="G7" s="479"/>
    </row>
    <row r="8" spans="1:7" ht="12.75">
      <c r="A8" s="481" t="s">
        <v>41</v>
      </c>
      <c r="B8" s="490" t="s">
        <v>189</v>
      </c>
      <c r="C8" s="490" t="s">
        <v>116</v>
      </c>
      <c r="D8" s="490" t="s">
        <v>190</v>
      </c>
      <c r="E8" s="490" t="s">
        <v>117</v>
      </c>
      <c r="F8" s="495"/>
      <c r="G8" s="495"/>
    </row>
    <row r="9" spans="1:7" ht="33.75" customHeight="1">
      <c r="A9" s="482"/>
      <c r="B9" s="491"/>
      <c r="C9" s="491"/>
      <c r="D9" s="491"/>
      <c r="E9" s="308" t="s">
        <v>192</v>
      </c>
      <c r="F9" s="308" t="s">
        <v>118</v>
      </c>
      <c r="G9" s="299" t="s">
        <v>293</v>
      </c>
    </row>
    <row r="10" spans="1:8" ht="27" customHeight="1">
      <c r="A10" s="222">
        <v>3</v>
      </c>
      <c r="B10" s="311" t="s">
        <v>235</v>
      </c>
      <c r="C10" s="312" t="s">
        <v>42</v>
      </c>
      <c r="D10" s="253">
        <v>333071</v>
      </c>
      <c r="E10" s="253">
        <f>D10*40%</f>
        <v>133228.4</v>
      </c>
      <c r="F10" s="300">
        <f aca="true" t="shared" si="0" ref="F10:F15">D10-E10</f>
        <v>199842.6</v>
      </c>
      <c r="G10" s="266">
        <v>0</v>
      </c>
      <c r="H10" s="227">
        <f aca="true" t="shared" si="1" ref="H10:H18">SUM(E10:G10)</f>
        <v>333071</v>
      </c>
    </row>
    <row r="11" spans="1:8" ht="21.75" customHeight="1">
      <c r="A11" s="222">
        <v>4</v>
      </c>
      <c r="B11" s="460" t="s">
        <v>239</v>
      </c>
      <c r="C11" s="312" t="s">
        <v>43</v>
      </c>
      <c r="D11" s="253">
        <v>315549</v>
      </c>
      <c r="E11" s="253">
        <f>D11*40%</f>
        <v>126219.6</v>
      </c>
      <c r="F11" s="300">
        <f t="shared" si="0"/>
        <v>189329.4</v>
      </c>
      <c r="G11" s="266">
        <v>0</v>
      </c>
      <c r="H11" s="227">
        <f t="shared" si="1"/>
        <v>315549</v>
      </c>
    </row>
    <row r="12" spans="1:8" ht="21.75" customHeight="1">
      <c r="A12" s="222">
        <v>5</v>
      </c>
      <c r="B12" s="480"/>
      <c r="C12" s="312" t="s">
        <v>66</v>
      </c>
      <c r="D12" s="253">
        <v>650000</v>
      </c>
      <c r="E12" s="298">
        <v>0</v>
      </c>
      <c r="F12" s="300">
        <f>D12-G12</f>
        <v>325000</v>
      </c>
      <c r="G12" s="253">
        <v>325000</v>
      </c>
      <c r="H12" s="227">
        <f t="shared" si="1"/>
        <v>650000</v>
      </c>
    </row>
    <row r="13" spans="1:8" ht="26.25" customHeight="1">
      <c r="A13" s="222">
        <v>6</v>
      </c>
      <c r="B13" s="309" t="s">
        <v>86</v>
      </c>
      <c r="C13" s="312" t="s">
        <v>44</v>
      </c>
      <c r="D13" s="253">
        <v>229197</v>
      </c>
      <c r="E13" s="253">
        <f>D13*40%</f>
        <v>91678.8</v>
      </c>
      <c r="F13" s="300">
        <f t="shared" si="0"/>
        <v>137518.2</v>
      </c>
      <c r="G13" s="266">
        <v>0</v>
      </c>
      <c r="H13" s="227">
        <f t="shared" si="1"/>
        <v>229197</v>
      </c>
    </row>
    <row r="14" spans="1:8" ht="24.75" customHeight="1">
      <c r="A14" s="222">
        <v>7</v>
      </c>
      <c r="B14" s="309" t="s">
        <v>85</v>
      </c>
      <c r="C14" s="312" t="s">
        <v>45</v>
      </c>
      <c r="D14" s="253">
        <v>550959</v>
      </c>
      <c r="E14" s="253">
        <v>220383</v>
      </c>
      <c r="F14" s="300">
        <f t="shared" si="0"/>
        <v>330576</v>
      </c>
      <c r="G14" s="266">
        <v>0</v>
      </c>
      <c r="H14" s="227">
        <f t="shared" si="1"/>
        <v>550959</v>
      </c>
    </row>
    <row r="15" spans="1:8" ht="40.5" customHeight="1">
      <c r="A15" s="222">
        <v>8</v>
      </c>
      <c r="B15" s="311" t="s">
        <v>238</v>
      </c>
      <c r="C15" s="312" t="s">
        <v>42</v>
      </c>
      <c r="D15" s="253">
        <v>123905</v>
      </c>
      <c r="E15" s="253">
        <f>D15*40%</f>
        <v>49562</v>
      </c>
      <c r="F15" s="300">
        <f t="shared" si="0"/>
        <v>74343</v>
      </c>
      <c r="G15" s="266">
        <v>0</v>
      </c>
      <c r="H15" s="227">
        <f t="shared" si="1"/>
        <v>123905</v>
      </c>
    </row>
    <row r="16" spans="1:8" ht="40.5" customHeight="1">
      <c r="A16" s="316">
        <v>9</v>
      </c>
      <c r="B16" s="472" t="s">
        <v>339</v>
      </c>
      <c r="C16" s="320" t="s">
        <v>78</v>
      </c>
      <c r="D16" s="253">
        <v>372000</v>
      </c>
      <c r="E16" s="253">
        <v>186000</v>
      </c>
      <c r="F16" s="300">
        <v>186000</v>
      </c>
      <c r="G16" s="253">
        <v>0</v>
      </c>
      <c r="H16" s="227">
        <f t="shared" si="1"/>
        <v>372000</v>
      </c>
    </row>
    <row r="17" spans="1:8" ht="40.5" customHeight="1">
      <c r="A17" s="316">
        <v>10</v>
      </c>
      <c r="B17" s="474"/>
      <c r="C17" s="315" t="s">
        <v>77</v>
      </c>
      <c r="D17" s="253">
        <v>1177420</v>
      </c>
      <c r="E17" s="253">
        <v>588710</v>
      </c>
      <c r="F17" s="300">
        <v>588710</v>
      </c>
      <c r="G17" s="253">
        <v>0</v>
      </c>
      <c r="H17" s="227">
        <f t="shared" si="1"/>
        <v>1177420</v>
      </c>
    </row>
    <row r="18" spans="1:8" ht="14.25" customHeight="1">
      <c r="A18" s="468" t="s">
        <v>297</v>
      </c>
      <c r="B18" s="469"/>
      <c r="C18" s="470"/>
      <c r="D18" s="241">
        <f>SUM(D10:D17)</f>
        <v>3752101</v>
      </c>
      <c r="E18" s="241">
        <f>SUM(E10:E17)</f>
        <v>1395781.8</v>
      </c>
      <c r="F18" s="241">
        <f>SUM(F10:F17)</f>
        <v>2031319.2</v>
      </c>
      <c r="G18" s="241">
        <f>SUM(G10:G17)</f>
        <v>325000</v>
      </c>
      <c r="H18" s="227">
        <f t="shared" si="1"/>
        <v>3752101</v>
      </c>
    </row>
    <row r="19" spans="1:8" ht="14.25" customHeight="1">
      <c r="A19" s="468" t="s">
        <v>298</v>
      </c>
      <c r="B19" s="469"/>
      <c r="C19" s="469"/>
      <c r="D19" s="241">
        <f>SUM(D6+D18)</f>
        <v>7898872</v>
      </c>
      <c r="E19" s="241">
        <f>SUM(E6+E18)</f>
        <v>3169166.8</v>
      </c>
      <c r="F19" s="241">
        <f>SUM(F6+F18)</f>
        <v>4404705.2</v>
      </c>
      <c r="G19" s="319">
        <f>SUM(G6+G18)</f>
        <v>325000</v>
      </c>
      <c r="H19" s="227"/>
    </row>
    <row r="20" spans="1:7" ht="17.25" customHeight="1">
      <c r="A20" s="477" t="s">
        <v>46</v>
      </c>
      <c r="B20" s="478"/>
      <c r="C20" s="478"/>
      <c r="D20" s="478"/>
      <c r="E20" s="478"/>
      <c r="F20" s="478"/>
      <c r="G20" s="479"/>
    </row>
    <row r="21" spans="1:7" ht="12.75">
      <c r="A21" s="481" t="s">
        <v>41</v>
      </c>
      <c r="B21" s="475" t="s">
        <v>189</v>
      </c>
      <c r="C21" s="485" t="s">
        <v>116</v>
      </c>
      <c r="D21" s="485" t="s">
        <v>190</v>
      </c>
      <c r="E21" s="466" t="s">
        <v>117</v>
      </c>
      <c r="F21" s="467"/>
      <c r="G21" s="467"/>
    </row>
    <row r="22" spans="1:7" ht="33.75">
      <c r="A22" s="482"/>
      <c r="B22" s="476"/>
      <c r="C22" s="486"/>
      <c r="D22" s="492"/>
      <c r="E22" s="275" t="s">
        <v>192</v>
      </c>
      <c r="F22" s="275" t="s">
        <v>118</v>
      </c>
      <c r="G22" s="276" t="s">
        <v>293</v>
      </c>
    </row>
    <row r="23" spans="1:8" ht="31.5" customHeight="1">
      <c r="A23" s="222">
        <v>1</v>
      </c>
      <c r="B23" s="305" t="s">
        <v>0</v>
      </c>
      <c r="C23" s="313" t="s">
        <v>11</v>
      </c>
      <c r="D23" s="295">
        <v>2299600</v>
      </c>
      <c r="E23" s="295">
        <f>D23/2</f>
        <v>1149800</v>
      </c>
      <c r="F23" s="295">
        <f>D23-E23</f>
        <v>1149800</v>
      </c>
      <c r="G23" s="296">
        <v>0</v>
      </c>
      <c r="H23" s="227">
        <f>SUM(E23:G23)</f>
        <v>2299600</v>
      </c>
    </row>
    <row r="24" spans="1:8" ht="24.75" customHeight="1">
      <c r="A24" s="222">
        <v>2</v>
      </c>
      <c r="B24" s="301" t="s">
        <v>198</v>
      </c>
      <c r="C24" s="312" t="s">
        <v>345</v>
      </c>
      <c r="D24" s="295">
        <v>2000000</v>
      </c>
      <c r="E24" s="295">
        <v>1000000</v>
      </c>
      <c r="F24" s="295">
        <v>1000000</v>
      </c>
      <c r="G24" s="295">
        <v>0</v>
      </c>
      <c r="H24" s="227">
        <f>SUM(E24:G24)</f>
        <v>2000000</v>
      </c>
    </row>
    <row r="25" spans="1:8" ht="24" customHeight="1">
      <c r="A25" s="222">
        <v>3</v>
      </c>
      <c r="B25" s="460" t="s">
        <v>1</v>
      </c>
      <c r="C25" s="314" t="s">
        <v>3</v>
      </c>
      <c r="D25" s="295">
        <v>320000</v>
      </c>
      <c r="E25" s="295">
        <v>0</v>
      </c>
      <c r="F25" s="295">
        <v>320000</v>
      </c>
      <c r="G25" s="296">
        <v>0</v>
      </c>
      <c r="H25" s="227">
        <f>SUM(E25:G25)</f>
        <v>320000</v>
      </c>
    </row>
    <row r="26" spans="1:8" ht="24" customHeight="1">
      <c r="A26" s="222">
        <v>4</v>
      </c>
      <c r="B26" s="471"/>
      <c r="C26" s="314" t="s">
        <v>16</v>
      </c>
      <c r="D26" s="295">
        <v>200000</v>
      </c>
      <c r="E26" s="295">
        <v>0</v>
      </c>
      <c r="F26" s="295">
        <v>200000</v>
      </c>
      <c r="G26" s="296">
        <v>0</v>
      </c>
      <c r="H26" s="227"/>
    </row>
    <row r="27" spans="1:8" ht="26.25" customHeight="1">
      <c r="A27" s="222">
        <v>5</v>
      </c>
      <c r="B27" s="311" t="s">
        <v>342</v>
      </c>
      <c r="C27" s="314" t="s">
        <v>69</v>
      </c>
      <c r="D27" s="295">
        <v>1616000</v>
      </c>
      <c r="E27" s="295">
        <f>D27/2</f>
        <v>808000</v>
      </c>
      <c r="F27" s="295">
        <f>D27-E27</f>
        <v>808000</v>
      </c>
      <c r="G27" s="296">
        <v>0</v>
      </c>
      <c r="H27" s="227">
        <f>SUM(E27:G27)</f>
        <v>1616000</v>
      </c>
    </row>
    <row r="28" spans="1:8" ht="26.25" customHeight="1">
      <c r="A28" s="222">
        <v>6</v>
      </c>
      <c r="B28" s="460" t="s">
        <v>339</v>
      </c>
      <c r="C28" s="314" t="s">
        <v>346</v>
      </c>
      <c r="D28" s="297">
        <v>7726397</v>
      </c>
      <c r="E28" s="297">
        <v>3000000</v>
      </c>
      <c r="F28" s="297">
        <f>D28-E28</f>
        <v>4726397</v>
      </c>
      <c r="G28" s="295">
        <v>0</v>
      </c>
      <c r="H28" s="227"/>
    </row>
    <row r="29" spans="1:8" ht="24" customHeight="1">
      <c r="A29" s="222">
        <v>7</v>
      </c>
      <c r="B29" s="461"/>
      <c r="C29" s="318" t="s">
        <v>4</v>
      </c>
      <c r="D29" s="253">
        <v>236000</v>
      </c>
      <c r="E29" s="300">
        <v>118000</v>
      </c>
      <c r="F29" s="300">
        <v>118000</v>
      </c>
      <c r="G29" s="300">
        <v>0</v>
      </c>
      <c r="H29" s="227">
        <f aca="true" t="shared" si="2" ref="H29:H34">SUM(E29:G29)</f>
        <v>236000</v>
      </c>
    </row>
    <row r="30" spans="1:8" ht="24" customHeight="1">
      <c r="A30" s="222">
        <v>8</v>
      </c>
      <c r="B30" s="461"/>
      <c r="C30" s="318" t="s">
        <v>17</v>
      </c>
      <c r="D30" s="253">
        <v>278000</v>
      </c>
      <c r="E30" s="300">
        <v>139000</v>
      </c>
      <c r="F30" s="300">
        <v>139000</v>
      </c>
      <c r="G30" s="300">
        <v>0</v>
      </c>
      <c r="H30" s="227">
        <f t="shared" si="2"/>
        <v>278000</v>
      </c>
    </row>
    <row r="31" spans="1:8" ht="24" customHeight="1">
      <c r="A31" s="222">
        <v>9</v>
      </c>
      <c r="B31" s="461"/>
      <c r="C31" s="318" t="s">
        <v>18</v>
      </c>
      <c r="D31" s="253">
        <v>48000</v>
      </c>
      <c r="E31" s="300">
        <v>0</v>
      </c>
      <c r="F31" s="300">
        <v>48000</v>
      </c>
      <c r="G31" s="266">
        <v>0</v>
      </c>
      <c r="H31" s="227">
        <f t="shared" si="2"/>
        <v>48000</v>
      </c>
    </row>
    <row r="32" spans="1:8" ht="24" customHeight="1">
      <c r="A32" s="222">
        <v>10</v>
      </c>
      <c r="B32" s="461"/>
      <c r="C32" s="318" t="s">
        <v>7</v>
      </c>
      <c r="D32" s="253">
        <v>117000</v>
      </c>
      <c r="E32" s="300">
        <v>0</v>
      </c>
      <c r="F32" s="300">
        <v>117000</v>
      </c>
      <c r="G32" s="266">
        <v>0</v>
      </c>
      <c r="H32" s="227">
        <f t="shared" si="2"/>
        <v>117000</v>
      </c>
    </row>
    <row r="33" spans="1:8" ht="24" customHeight="1">
      <c r="A33" s="222">
        <v>11</v>
      </c>
      <c r="B33" s="461"/>
      <c r="C33" s="318" t="s">
        <v>8</v>
      </c>
      <c r="D33" s="253">
        <v>88000</v>
      </c>
      <c r="E33" s="300">
        <v>0</v>
      </c>
      <c r="F33" s="300">
        <v>88000</v>
      </c>
      <c r="G33" s="266">
        <v>0</v>
      </c>
      <c r="H33" s="227">
        <f t="shared" si="2"/>
        <v>88000</v>
      </c>
    </row>
    <row r="34" spans="1:8" ht="24" customHeight="1">
      <c r="A34" s="222">
        <v>12</v>
      </c>
      <c r="B34" s="461"/>
      <c r="C34" s="318" t="s">
        <v>9</v>
      </c>
      <c r="D34" s="253">
        <v>148000</v>
      </c>
      <c r="E34" s="300">
        <v>0</v>
      </c>
      <c r="F34" s="300">
        <v>148000</v>
      </c>
      <c r="G34" s="266">
        <v>0</v>
      </c>
      <c r="H34" s="227">
        <f t="shared" si="2"/>
        <v>148000</v>
      </c>
    </row>
    <row r="35" spans="1:8" ht="24" customHeight="1">
      <c r="A35" s="317">
        <v>13</v>
      </c>
      <c r="B35" s="461"/>
      <c r="C35" s="318" t="s">
        <v>5</v>
      </c>
      <c r="D35" s="253">
        <v>184000</v>
      </c>
      <c r="E35" s="300">
        <v>0</v>
      </c>
      <c r="F35" s="300">
        <f>D35</f>
        <v>184000</v>
      </c>
      <c r="G35" s="266">
        <v>0</v>
      </c>
      <c r="H35" s="227">
        <f>SUM(E35:G35)</f>
        <v>184000</v>
      </c>
    </row>
    <row r="36" spans="1:8" ht="24" customHeight="1">
      <c r="A36" s="317">
        <v>14</v>
      </c>
      <c r="B36" s="462"/>
      <c r="C36" s="318" t="s">
        <v>6</v>
      </c>
      <c r="D36" s="253">
        <v>136000</v>
      </c>
      <c r="E36" s="300">
        <v>0</v>
      </c>
      <c r="F36" s="300">
        <f>D36</f>
        <v>136000</v>
      </c>
      <c r="G36" s="266">
        <v>0</v>
      </c>
      <c r="H36" s="227">
        <f>SUM(E36:G36)</f>
        <v>136000</v>
      </c>
    </row>
    <row r="37" spans="1:8" ht="12.75">
      <c r="A37" s="468" t="s">
        <v>67</v>
      </c>
      <c r="B37" s="469"/>
      <c r="C37" s="470"/>
      <c r="D37" s="242">
        <f>SUM(D23:D36)</f>
        <v>15396997</v>
      </c>
      <c r="E37" s="242">
        <f>SUM(E23:E36)</f>
        <v>6214800</v>
      </c>
      <c r="F37" s="242">
        <f>SUM(F23:F36)</f>
        <v>9182197</v>
      </c>
      <c r="G37" s="242">
        <f>SUM(G23:G36)</f>
        <v>0</v>
      </c>
      <c r="H37" s="227">
        <f>SUM(H23:H27)</f>
        <v>6235600</v>
      </c>
    </row>
    <row r="38" spans="1:8" ht="29.25" customHeight="1">
      <c r="A38" s="477" t="s">
        <v>71</v>
      </c>
      <c r="B38" s="478"/>
      <c r="C38" s="478"/>
      <c r="D38" s="478"/>
      <c r="E38" s="478"/>
      <c r="F38" s="478"/>
      <c r="G38" s="479"/>
      <c r="H38" s="227"/>
    </row>
    <row r="39" spans="1:7" ht="12.75">
      <c r="A39" s="481" t="s">
        <v>41</v>
      </c>
      <c r="B39" s="475" t="s">
        <v>189</v>
      </c>
      <c r="C39" s="485" t="s">
        <v>116</v>
      </c>
      <c r="D39" s="485" t="s">
        <v>190</v>
      </c>
      <c r="E39" s="466" t="s">
        <v>117</v>
      </c>
      <c r="F39" s="467"/>
      <c r="G39" s="467"/>
    </row>
    <row r="40" spans="1:7" ht="33.75">
      <c r="A40" s="482"/>
      <c r="B40" s="476"/>
      <c r="C40" s="486"/>
      <c r="D40" s="492"/>
      <c r="E40" s="275" t="s">
        <v>192</v>
      </c>
      <c r="F40" s="275" t="s">
        <v>118</v>
      </c>
      <c r="G40" s="276" t="s">
        <v>293</v>
      </c>
    </row>
    <row r="41" spans="1:8" ht="16.5" customHeight="1">
      <c r="A41" s="222">
        <v>1</v>
      </c>
      <c r="B41" s="472" t="s">
        <v>342</v>
      </c>
      <c r="C41" s="314" t="s">
        <v>76</v>
      </c>
      <c r="D41" s="253">
        <v>1050000</v>
      </c>
      <c r="E41" s="300">
        <f>D41/2</f>
        <v>525000</v>
      </c>
      <c r="F41" s="300">
        <f>D41-E41</f>
        <v>525000</v>
      </c>
      <c r="G41" s="266">
        <v>0</v>
      </c>
      <c r="H41" s="227">
        <f>SUM(E41:G41)</f>
        <v>1050000</v>
      </c>
    </row>
    <row r="42" spans="1:8" ht="24" customHeight="1">
      <c r="A42" s="222">
        <v>2</v>
      </c>
      <c r="B42" s="473"/>
      <c r="C42" s="314" t="s">
        <v>74</v>
      </c>
      <c r="D42" s="253">
        <f>207000</f>
        <v>207000</v>
      </c>
      <c r="E42" s="300">
        <f>D42/2</f>
        <v>103500</v>
      </c>
      <c r="F42" s="300">
        <f>D42-E42</f>
        <v>103500</v>
      </c>
      <c r="G42" s="266">
        <v>0</v>
      </c>
      <c r="H42" s="227">
        <f>SUM(E42:G42)</f>
        <v>207000</v>
      </c>
    </row>
    <row r="43" spans="1:8" ht="24" customHeight="1">
      <c r="A43" s="222">
        <v>3</v>
      </c>
      <c r="B43" s="474"/>
      <c r="C43" s="314" t="s">
        <v>73</v>
      </c>
      <c r="D43" s="253">
        <v>110660</v>
      </c>
      <c r="E43" s="253">
        <f>110660/2</f>
        <v>55330</v>
      </c>
      <c r="F43" s="253">
        <f>D43-E43</f>
        <v>55330</v>
      </c>
      <c r="G43" s="266">
        <v>0</v>
      </c>
      <c r="H43" s="227">
        <f>SUM(E43:G43)</f>
        <v>110660</v>
      </c>
    </row>
    <row r="44" spans="1:8" ht="24" customHeight="1">
      <c r="A44" s="222">
        <v>4</v>
      </c>
      <c r="B44" s="460" t="s">
        <v>2</v>
      </c>
      <c r="C44" s="270" t="s">
        <v>48</v>
      </c>
      <c r="D44" s="295">
        <v>600000</v>
      </c>
      <c r="E44" s="295">
        <v>450000</v>
      </c>
      <c r="F44" s="295">
        <v>150000</v>
      </c>
      <c r="G44" s="296">
        <v>0</v>
      </c>
      <c r="H44" s="227">
        <f aca="true" t="shared" si="3" ref="H44:H53">SUM(E44:G44)</f>
        <v>600000</v>
      </c>
    </row>
    <row r="45" spans="1:8" ht="22.5" customHeight="1">
      <c r="A45" s="222">
        <v>5</v>
      </c>
      <c r="B45" s="496"/>
      <c r="C45" s="270" t="s">
        <v>49</v>
      </c>
      <c r="D45" s="295">
        <v>1878910</v>
      </c>
      <c r="E45" s="295">
        <f>D45/2</f>
        <v>939455</v>
      </c>
      <c r="F45" s="295">
        <f>D45-E45</f>
        <v>939455</v>
      </c>
      <c r="G45" s="266">
        <v>0</v>
      </c>
      <c r="H45" s="227">
        <f t="shared" si="3"/>
        <v>1878910</v>
      </c>
    </row>
    <row r="46" spans="1:8" ht="33.75" customHeight="1">
      <c r="A46" s="222">
        <v>6</v>
      </c>
      <c r="B46" s="460" t="s">
        <v>199</v>
      </c>
      <c r="C46" s="270" t="s">
        <v>50</v>
      </c>
      <c r="D46" s="295">
        <v>5000000</v>
      </c>
      <c r="E46" s="295">
        <v>3750000</v>
      </c>
      <c r="F46" s="295">
        <v>1250000</v>
      </c>
      <c r="G46" s="296">
        <v>0</v>
      </c>
      <c r="H46" s="227">
        <f t="shared" si="3"/>
        <v>5000000</v>
      </c>
    </row>
    <row r="47" spans="1:8" ht="24" customHeight="1">
      <c r="A47" s="222">
        <v>7</v>
      </c>
      <c r="B47" s="471"/>
      <c r="C47" s="302" t="s">
        <v>70</v>
      </c>
      <c r="D47" s="295">
        <v>1318000</v>
      </c>
      <c r="E47" s="295">
        <f>D47-G47</f>
        <v>988500</v>
      </c>
      <c r="F47" s="295">
        <v>0</v>
      </c>
      <c r="G47" s="295">
        <v>329500</v>
      </c>
      <c r="H47" s="227">
        <f t="shared" si="3"/>
        <v>1318000</v>
      </c>
    </row>
    <row r="48" spans="1:8" ht="26.25" customHeight="1">
      <c r="A48" s="222">
        <v>8</v>
      </c>
      <c r="B48" s="301" t="s">
        <v>122</v>
      </c>
      <c r="C48" s="270" t="s">
        <v>186</v>
      </c>
      <c r="D48" s="295">
        <v>900000</v>
      </c>
      <c r="E48" s="295">
        <v>675000</v>
      </c>
      <c r="F48" s="295">
        <v>225000</v>
      </c>
      <c r="G48" s="296">
        <v>0</v>
      </c>
      <c r="H48" s="227">
        <f t="shared" si="3"/>
        <v>900000</v>
      </c>
    </row>
    <row r="49" spans="1:8" ht="24" customHeight="1">
      <c r="A49" s="222">
        <v>9</v>
      </c>
      <c r="B49" s="301" t="s">
        <v>160</v>
      </c>
      <c r="C49" s="270" t="s">
        <v>187</v>
      </c>
      <c r="D49" s="295">
        <v>400000</v>
      </c>
      <c r="E49" s="295">
        <v>300000</v>
      </c>
      <c r="F49" s="295">
        <v>100000</v>
      </c>
      <c r="G49" s="295">
        <v>0</v>
      </c>
      <c r="H49" s="227">
        <f t="shared" si="3"/>
        <v>400000</v>
      </c>
    </row>
    <row r="50" spans="1:8" ht="31.5">
      <c r="A50" s="222">
        <v>10</v>
      </c>
      <c r="B50" s="301" t="s">
        <v>238</v>
      </c>
      <c r="C50" s="270" t="s">
        <v>63</v>
      </c>
      <c r="D50" s="295">
        <v>480000</v>
      </c>
      <c r="E50" s="295">
        <v>360000</v>
      </c>
      <c r="F50" s="295">
        <v>120000</v>
      </c>
      <c r="G50" s="296">
        <v>0</v>
      </c>
      <c r="H50" s="227">
        <f t="shared" si="3"/>
        <v>480000</v>
      </c>
    </row>
    <row r="51" spans="1:8" ht="32.25" customHeight="1">
      <c r="A51" s="222">
        <v>11</v>
      </c>
      <c r="B51" s="306" t="s">
        <v>240</v>
      </c>
      <c r="C51" s="270" t="s">
        <v>12</v>
      </c>
      <c r="D51" s="295">
        <v>2000000</v>
      </c>
      <c r="E51" s="295">
        <v>1000000</v>
      </c>
      <c r="F51" s="295">
        <v>1000000</v>
      </c>
      <c r="G51" s="295">
        <v>0</v>
      </c>
      <c r="H51" s="227">
        <f t="shared" si="3"/>
        <v>2000000</v>
      </c>
    </row>
    <row r="52" spans="1:8" ht="32.25" customHeight="1">
      <c r="A52" s="222">
        <v>13</v>
      </c>
      <c r="B52" s="305" t="s">
        <v>1</v>
      </c>
      <c r="C52" s="270" t="s">
        <v>64</v>
      </c>
      <c r="D52" s="295">
        <v>6093900</v>
      </c>
      <c r="E52" s="295">
        <v>4570000</v>
      </c>
      <c r="F52" s="295">
        <v>1523900</v>
      </c>
      <c r="G52" s="295">
        <v>0</v>
      </c>
      <c r="H52" s="227">
        <f t="shared" si="3"/>
        <v>6093900</v>
      </c>
    </row>
    <row r="53" spans="1:8" ht="32.25" customHeight="1">
      <c r="A53" s="222">
        <v>14</v>
      </c>
      <c r="B53" s="301" t="s">
        <v>235</v>
      </c>
      <c r="C53" s="270" t="s">
        <v>163</v>
      </c>
      <c r="D53" s="295">
        <v>8700000</v>
      </c>
      <c r="E53" s="295">
        <v>6525000</v>
      </c>
      <c r="F53" s="295">
        <v>2175000</v>
      </c>
      <c r="G53" s="295">
        <v>0</v>
      </c>
      <c r="H53" s="227">
        <f t="shared" si="3"/>
        <v>8700000</v>
      </c>
    </row>
    <row r="54" spans="1:8" ht="32.25" customHeight="1">
      <c r="A54" s="477" t="s">
        <v>71</v>
      </c>
      <c r="B54" s="478"/>
      <c r="C54" s="478"/>
      <c r="D54" s="478"/>
      <c r="E54" s="478"/>
      <c r="F54" s="478"/>
      <c r="G54" s="479"/>
      <c r="H54" s="227"/>
    </row>
    <row r="55" spans="1:7" ht="12.75">
      <c r="A55" s="481" t="s">
        <v>41</v>
      </c>
      <c r="B55" s="475" t="s">
        <v>189</v>
      </c>
      <c r="C55" s="485" t="s">
        <v>116</v>
      </c>
      <c r="D55" s="485" t="s">
        <v>190</v>
      </c>
      <c r="E55" s="466" t="s">
        <v>117</v>
      </c>
      <c r="F55" s="467"/>
      <c r="G55" s="467"/>
    </row>
    <row r="56" spans="1:8" ht="33.75" customHeight="1">
      <c r="A56" s="482"/>
      <c r="B56" s="476"/>
      <c r="C56" s="486"/>
      <c r="D56" s="492"/>
      <c r="E56" s="275" t="s">
        <v>192</v>
      </c>
      <c r="F56" s="275" t="s">
        <v>118</v>
      </c>
      <c r="G56" s="276" t="s">
        <v>293</v>
      </c>
      <c r="H56" s="227"/>
    </row>
    <row r="57" spans="1:8" ht="24.75" customHeight="1">
      <c r="A57" s="222">
        <v>15</v>
      </c>
      <c r="B57" s="463" t="s">
        <v>339</v>
      </c>
      <c r="C57" s="314" t="s">
        <v>13</v>
      </c>
      <c r="D57" s="297">
        <v>300000</v>
      </c>
      <c r="E57" s="297">
        <v>0</v>
      </c>
      <c r="F57" s="297">
        <v>150000</v>
      </c>
      <c r="G57" s="295">
        <v>150000</v>
      </c>
      <c r="H57" s="227">
        <f>SUM(E57:G57)</f>
        <v>300000</v>
      </c>
    </row>
    <row r="58" spans="1:8" ht="32.25" customHeight="1">
      <c r="A58" s="222">
        <v>16</v>
      </c>
      <c r="B58" s="464"/>
      <c r="C58" s="307" t="s">
        <v>79</v>
      </c>
      <c r="D58" s="310">
        <v>4249221</v>
      </c>
      <c r="E58" s="295">
        <v>2124610</v>
      </c>
      <c r="F58" s="295">
        <f>D58/2</f>
        <v>2124610.5</v>
      </c>
      <c r="G58" s="296">
        <v>0</v>
      </c>
      <c r="H58" s="227">
        <f aca="true" t="shared" si="4" ref="H58:H74">SUM(E58:G58)</f>
        <v>4249220.5</v>
      </c>
    </row>
    <row r="59" spans="1:8" ht="21.75" customHeight="1">
      <c r="A59" s="222">
        <v>17</v>
      </c>
      <c r="B59" s="464"/>
      <c r="C59" s="302" t="s">
        <v>68</v>
      </c>
      <c r="D59" s="310">
        <v>16694838</v>
      </c>
      <c r="E59" s="295">
        <f>D59/2</f>
        <v>8347419</v>
      </c>
      <c r="F59" s="295">
        <f>D59/2</f>
        <v>8347419</v>
      </c>
      <c r="G59" s="296">
        <v>0</v>
      </c>
      <c r="H59" s="227">
        <f t="shared" si="4"/>
        <v>16694838</v>
      </c>
    </row>
    <row r="60" spans="1:8" ht="23.25" customHeight="1">
      <c r="A60" s="222">
        <v>18</v>
      </c>
      <c r="B60" s="464"/>
      <c r="C60" s="270" t="s">
        <v>51</v>
      </c>
      <c r="D60" s="253">
        <v>3800000</v>
      </c>
      <c r="E60" s="253">
        <v>2850000</v>
      </c>
      <c r="F60" s="253">
        <v>950000</v>
      </c>
      <c r="G60" s="266">
        <v>0</v>
      </c>
      <c r="H60" s="227">
        <f t="shared" si="4"/>
        <v>3800000</v>
      </c>
    </row>
    <row r="61" spans="1:8" ht="21" customHeight="1">
      <c r="A61" s="222">
        <v>19</v>
      </c>
      <c r="B61" s="464"/>
      <c r="C61" s="270" t="s">
        <v>62</v>
      </c>
      <c r="D61" s="253">
        <v>945000</v>
      </c>
      <c r="E61" s="253">
        <v>709000</v>
      </c>
      <c r="F61" s="253">
        <v>236000</v>
      </c>
      <c r="G61" s="266">
        <v>0</v>
      </c>
      <c r="H61" s="227">
        <f t="shared" si="4"/>
        <v>945000</v>
      </c>
    </row>
    <row r="62" spans="1:8" ht="20.25" customHeight="1">
      <c r="A62" s="222">
        <v>20</v>
      </c>
      <c r="B62" s="464"/>
      <c r="C62" s="303" t="s">
        <v>52</v>
      </c>
      <c r="D62" s="253">
        <v>300000</v>
      </c>
      <c r="E62" s="253">
        <v>225000</v>
      </c>
      <c r="F62" s="253">
        <v>75000</v>
      </c>
      <c r="G62" s="266">
        <v>0</v>
      </c>
      <c r="H62" s="227">
        <f t="shared" si="4"/>
        <v>300000</v>
      </c>
    </row>
    <row r="63" spans="1:8" ht="21.75" customHeight="1">
      <c r="A63" s="222">
        <v>21</v>
      </c>
      <c r="B63" s="464"/>
      <c r="C63" s="303" t="s">
        <v>14</v>
      </c>
      <c r="D63" s="253">
        <v>1000000</v>
      </c>
      <c r="E63" s="253">
        <v>750000</v>
      </c>
      <c r="F63" s="253">
        <v>250000</v>
      </c>
      <c r="G63" s="266">
        <v>0</v>
      </c>
      <c r="H63" s="227">
        <f t="shared" si="4"/>
        <v>1000000</v>
      </c>
    </row>
    <row r="64" spans="1:8" ht="21" customHeight="1">
      <c r="A64" s="222">
        <v>22</v>
      </c>
      <c r="B64" s="464"/>
      <c r="C64" s="280" t="s">
        <v>54</v>
      </c>
      <c r="D64" s="253">
        <v>3500000</v>
      </c>
      <c r="E64" s="253">
        <v>2625000</v>
      </c>
      <c r="F64" s="253">
        <v>875000</v>
      </c>
      <c r="G64" s="266">
        <v>0</v>
      </c>
      <c r="H64" s="227">
        <f t="shared" si="4"/>
        <v>3500000</v>
      </c>
    </row>
    <row r="65" spans="1:8" ht="20.25" customHeight="1">
      <c r="A65" s="222">
        <v>23</v>
      </c>
      <c r="B65" s="464"/>
      <c r="C65" s="280" t="s">
        <v>56</v>
      </c>
      <c r="D65" s="253">
        <v>2100000</v>
      </c>
      <c r="E65" s="253">
        <v>1575000</v>
      </c>
      <c r="F65" s="253">
        <v>525000</v>
      </c>
      <c r="G65" s="266">
        <v>0</v>
      </c>
      <c r="H65" s="227">
        <f t="shared" si="4"/>
        <v>2100000</v>
      </c>
    </row>
    <row r="66" spans="1:8" ht="21.75" customHeight="1">
      <c r="A66" s="222">
        <v>24</v>
      </c>
      <c r="B66" s="464"/>
      <c r="C66" s="280" t="s">
        <v>57</v>
      </c>
      <c r="D66" s="253">
        <v>1700000</v>
      </c>
      <c r="E66" s="253">
        <v>1275000</v>
      </c>
      <c r="F66" s="253">
        <v>425000</v>
      </c>
      <c r="G66" s="266">
        <v>0</v>
      </c>
      <c r="H66" s="227">
        <f t="shared" si="4"/>
        <v>1700000</v>
      </c>
    </row>
    <row r="67" spans="1:8" ht="22.5" customHeight="1">
      <c r="A67" s="222">
        <v>25</v>
      </c>
      <c r="B67" s="464"/>
      <c r="C67" s="303" t="s">
        <v>58</v>
      </c>
      <c r="D67" s="253">
        <v>400000</v>
      </c>
      <c r="E67" s="253">
        <v>300000</v>
      </c>
      <c r="F67" s="253">
        <v>100000</v>
      </c>
      <c r="G67" s="266">
        <v>0</v>
      </c>
      <c r="H67" s="227">
        <f t="shared" si="4"/>
        <v>400000</v>
      </c>
    </row>
    <row r="68" spans="1:8" ht="25.5" customHeight="1">
      <c r="A68" s="222">
        <v>26</v>
      </c>
      <c r="B68" s="464"/>
      <c r="C68" s="234" t="s">
        <v>60</v>
      </c>
      <c r="D68" s="297">
        <v>1400000</v>
      </c>
      <c r="E68" s="295">
        <v>1050000</v>
      </c>
      <c r="F68" s="295">
        <v>350000</v>
      </c>
      <c r="G68" s="296">
        <v>0</v>
      </c>
      <c r="H68" s="227">
        <f t="shared" si="4"/>
        <v>1400000</v>
      </c>
    </row>
    <row r="69" spans="1:8" ht="26.25" customHeight="1">
      <c r="A69" s="222">
        <v>27</v>
      </c>
      <c r="B69" s="464"/>
      <c r="C69" s="234" t="s">
        <v>61</v>
      </c>
      <c r="D69" s="297">
        <v>1500000</v>
      </c>
      <c r="E69" s="295">
        <v>1125000</v>
      </c>
      <c r="F69" s="295">
        <v>375000</v>
      </c>
      <c r="G69" s="296">
        <v>0</v>
      </c>
      <c r="H69" s="227">
        <f t="shared" si="4"/>
        <v>1500000</v>
      </c>
    </row>
    <row r="70" spans="1:8" ht="24" customHeight="1">
      <c r="A70" s="222">
        <v>28</v>
      </c>
      <c r="B70" s="464"/>
      <c r="C70" s="304" t="s">
        <v>15</v>
      </c>
      <c r="D70" s="267">
        <v>580000</v>
      </c>
      <c r="E70" s="247">
        <v>435000</v>
      </c>
      <c r="F70" s="247">
        <v>145000</v>
      </c>
      <c r="G70" s="248">
        <v>0</v>
      </c>
      <c r="H70" s="227">
        <f t="shared" si="4"/>
        <v>580000</v>
      </c>
    </row>
    <row r="71" spans="1:8" ht="21">
      <c r="A71" s="222">
        <v>29</v>
      </c>
      <c r="B71" s="464"/>
      <c r="C71" s="303" t="s">
        <v>53</v>
      </c>
      <c r="D71" s="253">
        <v>4200000</v>
      </c>
      <c r="E71" s="253">
        <v>3150000</v>
      </c>
      <c r="F71" s="253">
        <v>1050000</v>
      </c>
      <c r="G71" s="266">
        <v>0</v>
      </c>
      <c r="H71" s="227">
        <f t="shared" si="4"/>
        <v>4200000</v>
      </c>
    </row>
    <row r="72" spans="1:8" ht="21">
      <c r="A72" s="222">
        <v>30</v>
      </c>
      <c r="B72" s="464"/>
      <c r="C72" s="303" t="s">
        <v>55</v>
      </c>
      <c r="D72" s="253">
        <v>1600000</v>
      </c>
      <c r="E72" s="253">
        <v>1200000</v>
      </c>
      <c r="F72" s="253">
        <v>400000</v>
      </c>
      <c r="G72" s="266">
        <v>0</v>
      </c>
      <c r="H72" s="227">
        <f t="shared" si="4"/>
        <v>1600000</v>
      </c>
    </row>
    <row r="73" spans="1:8" ht="21">
      <c r="A73" s="222">
        <v>31</v>
      </c>
      <c r="B73" s="465"/>
      <c r="C73" s="280" t="s">
        <v>59</v>
      </c>
      <c r="D73" s="297">
        <v>500000</v>
      </c>
      <c r="E73" s="295">
        <v>375000</v>
      </c>
      <c r="F73" s="295">
        <v>125000</v>
      </c>
      <c r="G73" s="266">
        <v>0</v>
      </c>
      <c r="H73" s="227">
        <f t="shared" si="4"/>
        <v>500000</v>
      </c>
    </row>
    <row r="74" spans="1:8" ht="21" customHeight="1">
      <c r="A74" s="468" t="s">
        <v>75</v>
      </c>
      <c r="B74" s="469"/>
      <c r="C74" s="470"/>
      <c r="D74" s="242">
        <f>SUM(D41:D53)+SUM(D57:D73)</f>
        <v>73507529</v>
      </c>
      <c r="E74" s="242">
        <f>SUM(E41:E53)+SUM(E57:E73)</f>
        <v>48357814</v>
      </c>
      <c r="F74" s="242">
        <f>SUM(F41:F53)+SUM(F57:F73)</f>
        <v>24670214.5</v>
      </c>
      <c r="G74" s="242">
        <f>SUM(G41:G53)+SUM(G57:G73)</f>
        <v>479500</v>
      </c>
      <c r="H74" s="227">
        <f t="shared" si="4"/>
        <v>73507528.5</v>
      </c>
    </row>
    <row r="75" spans="1:8" ht="21" customHeight="1">
      <c r="A75" s="468" t="s">
        <v>72</v>
      </c>
      <c r="B75" s="469"/>
      <c r="C75" s="470"/>
      <c r="D75" s="242">
        <f>D19+D37+D74</f>
        <v>96803398</v>
      </c>
      <c r="E75" s="242">
        <f>E19+E37+E74</f>
        <v>57741780.8</v>
      </c>
      <c r="F75" s="242">
        <f>F19+F37+F74</f>
        <v>38257116.7</v>
      </c>
      <c r="G75" s="242">
        <f>G19+G37+G74</f>
        <v>804500</v>
      </c>
      <c r="H75" s="227">
        <f>SUM(E75:G75)</f>
        <v>96803397.5</v>
      </c>
    </row>
  </sheetData>
  <sheetProtection/>
  <mergeCells count="44">
    <mergeCell ref="A38:G38"/>
    <mergeCell ref="A21:A22"/>
    <mergeCell ref="A37:C37"/>
    <mergeCell ref="A20:G20"/>
    <mergeCell ref="E8:G8"/>
    <mergeCell ref="D8:D9"/>
    <mergeCell ref="D21:D22"/>
    <mergeCell ref="C21:C22"/>
    <mergeCell ref="D55:D56"/>
    <mergeCell ref="E55:G55"/>
    <mergeCell ref="A19:C19"/>
    <mergeCell ref="B44:B45"/>
    <mergeCell ref="A54:G54"/>
    <mergeCell ref="A39:A40"/>
    <mergeCell ref="A6:C6"/>
    <mergeCell ref="C8:C9"/>
    <mergeCell ref="D39:D40"/>
    <mergeCell ref="E39:G39"/>
    <mergeCell ref="B46:B47"/>
    <mergeCell ref="B2:B3"/>
    <mergeCell ref="B8:B9"/>
    <mergeCell ref="A7:G7"/>
    <mergeCell ref="B39:B40"/>
    <mergeCell ref="C39:C40"/>
    <mergeCell ref="A75:C75"/>
    <mergeCell ref="A1:G1"/>
    <mergeCell ref="B11:B12"/>
    <mergeCell ref="A8:A9"/>
    <mergeCell ref="B16:B17"/>
    <mergeCell ref="C2:C3"/>
    <mergeCell ref="A55:A56"/>
    <mergeCell ref="C55:C56"/>
    <mergeCell ref="B55:B56"/>
    <mergeCell ref="A74:C74"/>
    <mergeCell ref="D2:D3"/>
    <mergeCell ref="B28:B36"/>
    <mergeCell ref="B57:B73"/>
    <mergeCell ref="E21:G21"/>
    <mergeCell ref="A18:C18"/>
    <mergeCell ref="B25:B26"/>
    <mergeCell ref="B41:B43"/>
    <mergeCell ref="B21:B22"/>
    <mergeCell ref="A2:A3"/>
    <mergeCell ref="E2:G2"/>
  </mergeCells>
  <hyperlinks>
    <hyperlink ref="G22" location="_edn2" display="_edn2"/>
    <hyperlink ref="G40" location="_edn2" display="_edn2"/>
    <hyperlink ref="G56" location="_edn2" display="_edn2"/>
    <hyperlink ref="G32" location="_edn2" display="_edn2"/>
    <hyperlink ref="G68" location="_edn2" display="_edn2"/>
    <hyperlink ref="G36" location="_edn2" display="_edn2"/>
    <hyperlink ref="G55" location="_edn2" display="_edn2"/>
    <hyperlink ref="G67" location="_edn2" display="_edn2"/>
    <hyperlink ref="G53" location="_edn2" display="_edn2"/>
    <hyperlink ref="G65" location="_edn2" display="_edn2"/>
    <hyperlink ref="G35" location="_edn2" display="_edn2"/>
  </hyperlinks>
  <printOptions/>
  <pageMargins left="0.58" right="0.53" top="1" bottom="1" header="0.5" footer="0.5"/>
  <pageSetup horizontalDpi="600" verticalDpi="600" orientation="landscape" paperSize="9" scale="84" r:id="rId3"/>
  <headerFooter alignWithMargins="0">
    <oddFooter>&amp;CStrona &amp;P</oddFooter>
  </headerFooter>
  <rowBreaks count="3" manualBreakCount="3">
    <brk id="19" max="6" man="1"/>
    <brk id="37" max="255" man="1"/>
    <brk id="53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R98"/>
  <sheetViews>
    <sheetView zoomScalePageLayoutView="0" workbookViewId="0" topLeftCell="A91">
      <selection activeCell="G28" sqref="G28"/>
    </sheetView>
  </sheetViews>
  <sheetFormatPr defaultColWidth="9.140625" defaultRowHeight="12.75"/>
  <cols>
    <col min="1" max="1" width="43.57421875" style="0" customWidth="1"/>
    <col min="2" max="2" width="42.7109375" style="0" customWidth="1"/>
    <col min="3" max="3" width="14.57421875" style="0" customWidth="1"/>
    <col min="4" max="4" width="12.8515625" style="0" customWidth="1"/>
    <col min="5" max="5" width="34.7109375" style="0" hidden="1" customWidth="1"/>
    <col min="6" max="6" width="13.00390625" style="0" customWidth="1"/>
  </cols>
  <sheetData>
    <row r="2" spans="1:6" ht="15">
      <c r="A2" s="499" t="s">
        <v>195</v>
      </c>
      <c r="B2" s="500"/>
      <c r="C2" s="500"/>
      <c r="D2" s="500"/>
      <c r="E2" s="500"/>
      <c r="F2" s="500"/>
    </row>
    <row r="3" spans="1:6" ht="12.75">
      <c r="A3" s="485" t="s">
        <v>189</v>
      </c>
      <c r="B3" s="485" t="s">
        <v>116</v>
      </c>
      <c r="C3" s="485" t="s">
        <v>190</v>
      </c>
      <c r="D3" s="485" t="s">
        <v>117</v>
      </c>
      <c r="E3" s="485"/>
      <c r="F3" s="485"/>
    </row>
    <row r="4" spans="1:6" ht="33.75">
      <c r="A4" s="486"/>
      <c r="B4" s="485"/>
      <c r="C4" s="486"/>
      <c r="D4" s="274" t="s">
        <v>192</v>
      </c>
      <c r="E4" s="274" t="s">
        <v>118</v>
      </c>
      <c r="F4" s="279" t="s">
        <v>293</v>
      </c>
    </row>
    <row r="5" spans="1:6" ht="31.5">
      <c r="A5" s="231" t="s">
        <v>294</v>
      </c>
      <c r="B5" s="232" t="s">
        <v>315</v>
      </c>
      <c r="C5" s="244">
        <v>304850</v>
      </c>
      <c r="D5" s="245">
        <v>259120</v>
      </c>
      <c r="E5" s="244">
        <v>45730</v>
      </c>
      <c r="F5" s="245">
        <v>0</v>
      </c>
    </row>
    <row r="6" spans="1:6" ht="31.5">
      <c r="A6" s="231" t="s">
        <v>127</v>
      </c>
      <c r="B6" s="232" t="s">
        <v>316</v>
      </c>
      <c r="C6" s="244">
        <v>462265</v>
      </c>
      <c r="D6" s="244">
        <v>392925</v>
      </c>
      <c r="E6" s="244">
        <v>69340</v>
      </c>
      <c r="F6" s="245">
        <v>0</v>
      </c>
    </row>
    <row r="7" spans="1:6" ht="31.5">
      <c r="A7" s="231" t="s">
        <v>236</v>
      </c>
      <c r="B7" s="232" t="s">
        <v>92</v>
      </c>
      <c r="C7" s="244">
        <v>757910</v>
      </c>
      <c r="D7" s="244">
        <v>644224</v>
      </c>
      <c r="E7" s="244">
        <v>113686</v>
      </c>
      <c r="F7" s="245">
        <v>0</v>
      </c>
    </row>
    <row r="8" spans="1:6" ht="31.5">
      <c r="A8" s="231" t="s">
        <v>90</v>
      </c>
      <c r="B8" s="232" t="s">
        <v>93</v>
      </c>
      <c r="C8" s="244">
        <v>191348</v>
      </c>
      <c r="D8" s="244">
        <v>162646</v>
      </c>
      <c r="E8" s="244">
        <v>28702</v>
      </c>
      <c r="F8" s="245">
        <v>0</v>
      </c>
    </row>
    <row r="9" spans="1:6" ht="31.5">
      <c r="A9" s="231" t="s">
        <v>295</v>
      </c>
      <c r="B9" s="232" t="s">
        <v>94</v>
      </c>
      <c r="C9" s="247">
        <v>119023</v>
      </c>
      <c r="D9" s="247">
        <v>101170</v>
      </c>
      <c r="E9" s="247">
        <v>17853</v>
      </c>
      <c r="F9" s="248">
        <v>0</v>
      </c>
    </row>
    <row r="10" spans="1:6" ht="21">
      <c r="A10" s="231" t="s">
        <v>89</v>
      </c>
      <c r="B10" s="232" t="s">
        <v>317</v>
      </c>
      <c r="C10" s="247">
        <v>214898</v>
      </c>
      <c r="D10" s="247">
        <v>182663</v>
      </c>
      <c r="E10" s="247">
        <v>32235</v>
      </c>
      <c r="F10" s="248">
        <v>0</v>
      </c>
    </row>
    <row r="11" spans="1:6" ht="31.5">
      <c r="A11" s="231" t="s">
        <v>320</v>
      </c>
      <c r="B11" s="232" t="s">
        <v>318</v>
      </c>
      <c r="C11" s="244">
        <v>1297185</v>
      </c>
      <c r="D11" s="244">
        <v>1102607</v>
      </c>
      <c r="E11" s="244">
        <v>194578</v>
      </c>
      <c r="F11" s="245">
        <v>0</v>
      </c>
    </row>
    <row r="12" spans="1:6" ht="31.5">
      <c r="A12" s="231" t="s">
        <v>88</v>
      </c>
      <c r="B12" s="232" t="s">
        <v>319</v>
      </c>
      <c r="C12" s="247">
        <v>800000</v>
      </c>
      <c r="D12" s="247">
        <v>600000</v>
      </c>
      <c r="E12" s="247">
        <v>200000</v>
      </c>
      <c r="F12" s="248">
        <v>0</v>
      </c>
    </row>
    <row r="13" spans="1:6" ht="12.75">
      <c r="A13" s="497" t="s">
        <v>208</v>
      </c>
      <c r="B13" s="498"/>
      <c r="C13" s="240">
        <f>SUM(C5:C12)</f>
        <v>4147479</v>
      </c>
      <c r="D13" s="240">
        <f>SUM(D5:D12)</f>
        <v>3445355</v>
      </c>
      <c r="E13" s="240">
        <f>SUM(E5:E12)</f>
        <v>702124</v>
      </c>
      <c r="F13" s="240">
        <f>SUM(F5:F12)</f>
        <v>0</v>
      </c>
    </row>
    <row r="14" spans="1:6" ht="12.75">
      <c r="A14" s="288"/>
      <c r="B14" s="289"/>
      <c r="C14" s="290"/>
      <c r="D14" s="290"/>
      <c r="E14" s="290"/>
      <c r="F14" s="290"/>
    </row>
    <row r="15" spans="1:6" ht="12.75">
      <c r="A15" s="288"/>
      <c r="B15" s="289"/>
      <c r="C15" s="290"/>
      <c r="D15" s="290"/>
      <c r="E15" s="290"/>
      <c r="F15" s="290"/>
    </row>
    <row r="16" spans="1:6" ht="12.75">
      <c r="A16" s="288"/>
      <c r="B16" s="289"/>
      <c r="C16" s="290"/>
      <c r="D16" s="290"/>
      <c r="E16" s="290"/>
      <c r="F16" s="290"/>
    </row>
    <row r="17" spans="1:6" ht="12.75">
      <c r="A17" s="288"/>
      <c r="B17" s="289"/>
      <c r="C17" s="290"/>
      <c r="D17" s="290"/>
      <c r="E17" s="290"/>
      <c r="F17" s="290"/>
    </row>
    <row r="18" spans="1:6" ht="12.75">
      <c r="A18" s="288"/>
      <c r="B18" s="289"/>
      <c r="C18" s="290"/>
      <c r="D18" s="290"/>
      <c r="E18" s="290"/>
      <c r="F18" s="290"/>
    </row>
    <row r="19" spans="1:6" ht="12.75">
      <c r="A19" s="288"/>
      <c r="B19" s="289"/>
      <c r="C19" s="290"/>
      <c r="D19" s="290"/>
      <c r="E19" s="290"/>
      <c r="F19" s="290"/>
    </row>
    <row r="20" spans="1:6" ht="12.75">
      <c r="A20" s="288"/>
      <c r="B20" s="289"/>
      <c r="C20" s="290"/>
      <c r="D20" s="290"/>
      <c r="E20" s="290"/>
      <c r="F20" s="290"/>
    </row>
    <row r="21" spans="1:6" ht="12.75">
      <c r="A21" s="288"/>
      <c r="B21" s="289"/>
      <c r="C21" s="290"/>
      <c r="D21" s="290"/>
      <c r="E21" s="290"/>
      <c r="F21" s="290"/>
    </row>
    <row r="22" spans="1:6" ht="12.75">
      <c r="A22" s="288"/>
      <c r="B22" s="289"/>
      <c r="C22" s="290"/>
      <c r="D22" s="290"/>
      <c r="E22" s="290"/>
      <c r="F22" s="290"/>
    </row>
    <row r="23" spans="1:6" ht="12.75">
      <c r="A23" s="235"/>
      <c r="B23" s="236"/>
      <c r="C23" s="237"/>
      <c r="D23" s="237"/>
      <c r="E23" s="237"/>
      <c r="F23" s="237"/>
    </row>
    <row r="24" spans="1:6" ht="15">
      <c r="A24" s="477" t="s">
        <v>194</v>
      </c>
      <c r="B24" s="478"/>
      <c r="C24" s="478"/>
      <c r="D24" s="478"/>
      <c r="E24" s="478"/>
      <c r="F24" s="479"/>
    </row>
    <row r="25" spans="1:6" ht="12.75">
      <c r="A25" s="485" t="s">
        <v>189</v>
      </c>
      <c r="B25" s="485" t="s">
        <v>116</v>
      </c>
      <c r="C25" s="485" t="s">
        <v>190</v>
      </c>
      <c r="D25" s="485" t="s">
        <v>117</v>
      </c>
      <c r="E25" s="491"/>
      <c r="F25" s="491"/>
    </row>
    <row r="26" spans="1:6" ht="12.75">
      <c r="A26" s="491"/>
      <c r="B26" s="491"/>
      <c r="C26" s="491"/>
      <c r="D26" s="485" t="s">
        <v>192</v>
      </c>
      <c r="E26" s="485" t="s">
        <v>118</v>
      </c>
      <c r="F26" s="501" t="s">
        <v>293</v>
      </c>
    </row>
    <row r="27" spans="1:6" ht="21" customHeight="1">
      <c r="A27" s="491"/>
      <c r="B27" s="491"/>
      <c r="C27" s="491"/>
      <c r="D27" s="486"/>
      <c r="E27" s="491"/>
      <c r="F27" s="502"/>
    </row>
    <row r="28" spans="1:6" ht="31.5">
      <c r="A28" s="231" t="s">
        <v>299</v>
      </c>
      <c r="B28" s="232" t="s">
        <v>228</v>
      </c>
      <c r="C28" s="247">
        <v>238646</v>
      </c>
      <c r="D28" s="247">
        <v>202849</v>
      </c>
      <c r="E28" s="244">
        <v>35797</v>
      </c>
      <c r="F28" s="245">
        <v>0</v>
      </c>
    </row>
    <row r="29" spans="1:6" ht="31.5">
      <c r="A29" s="231" t="s">
        <v>303</v>
      </c>
      <c r="B29" s="232" t="s">
        <v>97</v>
      </c>
      <c r="C29" s="247">
        <v>275947</v>
      </c>
      <c r="D29" s="247">
        <v>234555</v>
      </c>
      <c r="E29" s="244">
        <v>41392</v>
      </c>
      <c r="F29" s="245">
        <v>0</v>
      </c>
    </row>
    <row r="30" spans="1:6" ht="31.5">
      <c r="A30" s="286" t="s">
        <v>87</v>
      </c>
      <c r="B30" s="232" t="s">
        <v>96</v>
      </c>
      <c r="C30" s="247">
        <v>395340</v>
      </c>
      <c r="D30" s="247"/>
      <c r="E30" s="249"/>
      <c r="F30" s="250"/>
    </row>
    <row r="31" spans="1:6" ht="42">
      <c r="A31" s="286" t="s">
        <v>300</v>
      </c>
      <c r="B31" s="232" t="s">
        <v>229</v>
      </c>
      <c r="C31" s="293">
        <v>565240</v>
      </c>
      <c r="D31" s="287"/>
      <c r="E31" s="252"/>
      <c r="F31" s="251"/>
    </row>
    <row r="32" spans="1:6" ht="31.5">
      <c r="A32" s="286" t="s">
        <v>86</v>
      </c>
      <c r="B32" s="232" t="s">
        <v>232</v>
      </c>
      <c r="C32" s="293">
        <v>220490</v>
      </c>
      <c r="D32" s="287"/>
      <c r="E32" s="252"/>
      <c r="F32" s="251"/>
    </row>
    <row r="33" spans="1:6" ht="31.5">
      <c r="A33" s="286" t="s">
        <v>233</v>
      </c>
      <c r="B33" s="232" t="s">
        <v>102</v>
      </c>
      <c r="C33" s="247">
        <v>344240</v>
      </c>
      <c r="D33" s="287"/>
      <c r="E33" s="252"/>
      <c r="F33" s="251"/>
    </row>
    <row r="34" spans="1:6" ht="31.5">
      <c r="A34" s="286" t="s">
        <v>85</v>
      </c>
      <c r="B34" s="232" t="s">
        <v>230</v>
      </c>
      <c r="C34" s="294">
        <v>765680</v>
      </c>
      <c r="D34" s="251"/>
      <c r="E34" s="252"/>
      <c r="F34" s="251"/>
    </row>
    <row r="35" spans="1:6" ht="42">
      <c r="A35" s="286" t="s">
        <v>342</v>
      </c>
      <c r="B35" s="232" t="s">
        <v>231</v>
      </c>
      <c r="C35" s="294">
        <v>117860</v>
      </c>
      <c r="D35" s="251"/>
      <c r="E35" s="252"/>
      <c r="F35" s="251"/>
    </row>
    <row r="36" spans="1:6" ht="31.5">
      <c r="A36" s="504" t="s">
        <v>84</v>
      </c>
      <c r="B36" s="234" t="s">
        <v>313</v>
      </c>
      <c r="C36" s="253">
        <v>700000</v>
      </c>
      <c r="D36" s="253">
        <v>525000</v>
      </c>
      <c r="E36" s="253">
        <v>175000</v>
      </c>
      <c r="F36" s="254">
        <v>0</v>
      </c>
    </row>
    <row r="37" spans="1:6" ht="31.5">
      <c r="A37" s="505"/>
      <c r="B37" s="233" t="s">
        <v>103</v>
      </c>
      <c r="C37" s="255">
        <v>1800000</v>
      </c>
      <c r="D37" s="256">
        <v>1350000</v>
      </c>
      <c r="E37" s="257">
        <v>450000</v>
      </c>
      <c r="F37" s="258">
        <v>0</v>
      </c>
    </row>
    <row r="38" spans="1:6" ht="31.5">
      <c r="A38" s="231" t="s">
        <v>83</v>
      </c>
      <c r="B38" s="239" t="s">
        <v>104</v>
      </c>
      <c r="C38" s="259">
        <v>3700000</v>
      </c>
      <c r="D38" s="256">
        <v>2775000</v>
      </c>
      <c r="E38" s="256">
        <v>925000</v>
      </c>
      <c r="F38" s="260">
        <v>0</v>
      </c>
    </row>
    <row r="39" spans="1:6" ht="21">
      <c r="A39" s="231" t="s">
        <v>343</v>
      </c>
      <c r="B39" s="232" t="s">
        <v>314</v>
      </c>
      <c r="C39" s="285">
        <v>115000</v>
      </c>
      <c r="D39" s="285">
        <v>0</v>
      </c>
      <c r="E39" s="285">
        <v>115000</v>
      </c>
      <c r="F39" s="285">
        <v>0</v>
      </c>
    </row>
    <row r="40" spans="1:6" ht="12.75">
      <c r="A40" s="468" t="s">
        <v>301</v>
      </c>
      <c r="B40" s="470"/>
      <c r="C40" s="241">
        <f>SUM(C28:C39)</f>
        <v>9238443</v>
      </c>
      <c r="D40" s="241">
        <f>SUM(D28:D39)</f>
        <v>5087404</v>
      </c>
      <c r="E40" s="241">
        <f>SUM(E28:E39)</f>
        <v>1742189</v>
      </c>
      <c r="F40" s="241">
        <f>SUM(F28:F39)</f>
        <v>0</v>
      </c>
    </row>
    <row r="41" spans="1:6" ht="12.75">
      <c r="A41" s="506"/>
      <c r="B41" s="507"/>
      <c r="C41" s="507"/>
      <c r="D41" s="507"/>
      <c r="E41" s="507"/>
      <c r="F41" s="508"/>
    </row>
    <row r="42" spans="1:6" ht="15">
      <c r="A42" s="477" t="s">
        <v>291</v>
      </c>
      <c r="B42" s="478"/>
      <c r="C42" s="478"/>
      <c r="D42" s="478"/>
      <c r="E42" s="478"/>
      <c r="F42" s="479"/>
    </row>
    <row r="43" spans="1:6" ht="12.75">
      <c r="A43" s="483" t="s">
        <v>189</v>
      </c>
      <c r="B43" s="483" t="s">
        <v>116</v>
      </c>
      <c r="C43" s="458" t="s">
        <v>190</v>
      </c>
      <c r="D43" s="487" t="s">
        <v>302</v>
      </c>
      <c r="E43" s="488"/>
      <c r="F43" s="489"/>
    </row>
    <row r="44" spans="1:6" ht="33.75">
      <c r="A44" s="503"/>
      <c r="B44" s="484"/>
      <c r="C44" s="459"/>
      <c r="D44" s="278" t="s">
        <v>192</v>
      </c>
      <c r="E44" s="278" t="s">
        <v>118</v>
      </c>
      <c r="F44" s="273" t="s">
        <v>115</v>
      </c>
    </row>
    <row r="45" spans="1:6" ht="12.75">
      <c r="A45" s="504" t="s">
        <v>33</v>
      </c>
      <c r="B45" s="463" t="s">
        <v>34</v>
      </c>
      <c r="C45" s="509">
        <v>3500000</v>
      </c>
      <c r="D45" s="509">
        <v>2625000</v>
      </c>
      <c r="E45" s="509">
        <v>875000</v>
      </c>
      <c r="F45" s="511">
        <v>0</v>
      </c>
    </row>
    <row r="46" spans="1:6" ht="12.75">
      <c r="A46" s="513"/>
      <c r="B46" s="465"/>
      <c r="C46" s="510"/>
      <c r="D46" s="510"/>
      <c r="E46" s="510"/>
      <c r="F46" s="510"/>
    </row>
    <row r="47" spans="1:6" ht="31.5">
      <c r="A47" s="231" t="s">
        <v>32</v>
      </c>
      <c r="B47" s="232" t="s">
        <v>35</v>
      </c>
      <c r="C47" s="244"/>
      <c r="D47" s="244"/>
      <c r="E47" s="244"/>
      <c r="F47" s="245"/>
    </row>
    <row r="48" spans="1:6" ht="31.5">
      <c r="A48" s="231" t="s">
        <v>107</v>
      </c>
      <c r="B48" s="232" t="s">
        <v>108</v>
      </c>
      <c r="C48" s="244">
        <v>1300000</v>
      </c>
      <c r="D48" s="244">
        <v>975000</v>
      </c>
      <c r="E48" s="244">
        <v>325000</v>
      </c>
      <c r="F48" s="245">
        <v>0</v>
      </c>
    </row>
    <row r="49" spans="1:6" ht="21">
      <c r="A49" s="504" t="s">
        <v>31</v>
      </c>
      <c r="B49" s="238" t="s">
        <v>36</v>
      </c>
      <c r="C49" s="256">
        <v>408360</v>
      </c>
      <c r="D49" s="265"/>
      <c r="E49" s="265"/>
      <c r="F49" s="265"/>
    </row>
    <row r="50" spans="1:6" ht="21">
      <c r="A50" s="512"/>
      <c r="B50" s="232" t="s">
        <v>113</v>
      </c>
      <c r="C50" s="266"/>
      <c r="D50" s="245"/>
      <c r="E50" s="245"/>
      <c r="F50" s="245"/>
    </row>
    <row r="51" spans="1:6" ht="12.75">
      <c r="A51" s="468" t="s">
        <v>114</v>
      </c>
      <c r="B51" s="470"/>
      <c r="C51" s="242">
        <f>SUM(C43:C50)</f>
        <v>5208360</v>
      </c>
      <c r="D51" s="242">
        <f>SUM(D43:D50)</f>
        <v>3600000</v>
      </c>
      <c r="E51" s="242">
        <f>SUM(E43:E50)</f>
        <v>1200000</v>
      </c>
      <c r="F51" s="243">
        <f>SUM(F43:F50)</f>
        <v>0</v>
      </c>
    </row>
    <row r="52" spans="1:18" ht="12.75">
      <c r="A52" s="282"/>
      <c r="B52" s="282"/>
      <c r="C52" s="283"/>
      <c r="D52" s="283"/>
      <c r="E52" s="283"/>
      <c r="F52" s="284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</row>
    <row r="53" spans="1:18" ht="12.75">
      <c r="A53" s="282"/>
      <c r="B53" s="282"/>
      <c r="C53" s="283"/>
      <c r="D53" s="283"/>
      <c r="E53" s="283"/>
      <c r="F53" s="284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</row>
    <row r="54" spans="1:18" ht="12.75">
      <c r="A54" s="282"/>
      <c r="B54" s="282"/>
      <c r="C54" s="283"/>
      <c r="D54" s="283"/>
      <c r="E54" s="283"/>
      <c r="F54" s="284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</row>
    <row r="55" spans="1:18" ht="12.75">
      <c r="A55" s="282"/>
      <c r="B55" s="282"/>
      <c r="C55" s="283"/>
      <c r="D55" s="283"/>
      <c r="E55" s="283"/>
      <c r="F55" s="284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</row>
    <row r="56" spans="1:18" ht="12.75">
      <c r="A56" s="282"/>
      <c r="B56" s="282"/>
      <c r="C56" s="283"/>
      <c r="D56" s="283"/>
      <c r="E56" s="283"/>
      <c r="F56" s="284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</row>
    <row r="57" spans="1:18" ht="12.75">
      <c r="A57" s="282"/>
      <c r="B57" s="282"/>
      <c r="C57" s="283"/>
      <c r="D57" s="283"/>
      <c r="E57" s="283"/>
      <c r="F57" s="284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</row>
    <row r="58" spans="1:18" ht="12.75">
      <c r="A58" s="282"/>
      <c r="B58" s="282"/>
      <c r="C58" s="283"/>
      <c r="D58" s="283"/>
      <c r="E58" s="283"/>
      <c r="F58" s="284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</row>
    <row r="59" spans="1:18" ht="12.75">
      <c r="A59" s="282"/>
      <c r="B59" s="282"/>
      <c r="C59" s="283"/>
      <c r="D59" s="283"/>
      <c r="E59" s="283"/>
      <c r="F59" s="284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</row>
    <row r="60" spans="1:18" ht="12.75">
      <c r="A60" s="282"/>
      <c r="B60" s="282"/>
      <c r="C60" s="283"/>
      <c r="D60" s="283"/>
      <c r="E60" s="283"/>
      <c r="F60" s="284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</row>
    <row r="61" spans="1:18" ht="12.75">
      <c r="A61" s="282"/>
      <c r="B61" s="282"/>
      <c r="C61" s="283"/>
      <c r="D61" s="283"/>
      <c r="E61" s="283"/>
      <c r="F61" s="284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</row>
    <row r="62" spans="1:18" ht="12.75">
      <c r="A62" s="282"/>
      <c r="B62" s="282"/>
      <c r="C62" s="283"/>
      <c r="D62" s="283"/>
      <c r="E62" s="283"/>
      <c r="F62" s="284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</row>
    <row r="63" spans="1:18" ht="12.75">
      <c r="A63" s="282"/>
      <c r="B63" s="282"/>
      <c r="C63" s="283"/>
      <c r="D63" s="283"/>
      <c r="E63" s="283"/>
      <c r="F63" s="284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</row>
    <row r="64" spans="1:18" ht="12.75">
      <c r="A64" s="282"/>
      <c r="B64" s="282"/>
      <c r="C64" s="283"/>
      <c r="D64" s="283"/>
      <c r="E64" s="283"/>
      <c r="F64" s="284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</row>
    <row r="65" spans="1:18" ht="12.75">
      <c r="A65" s="282"/>
      <c r="B65" s="282"/>
      <c r="C65" s="283"/>
      <c r="D65" s="283"/>
      <c r="E65" s="283"/>
      <c r="F65" s="284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</row>
    <row r="66" spans="1:6" ht="12.75">
      <c r="A66" s="282"/>
      <c r="B66" s="282"/>
      <c r="C66" s="283"/>
      <c r="D66" s="283"/>
      <c r="E66" s="291"/>
      <c r="F66" s="292"/>
    </row>
    <row r="67" spans="1:6" ht="12.75">
      <c r="A67" s="282"/>
      <c r="B67" s="282"/>
      <c r="C67" s="283"/>
      <c r="D67" s="283"/>
      <c r="E67" s="291"/>
      <c r="F67" s="292"/>
    </row>
    <row r="68" spans="1:6" ht="12.75">
      <c r="A68" s="282"/>
      <c r="B68" s="282"/>
      <c r="C68" s="283"/>
      <c r="D68" s="283"/>
      <c r="E68" s="291"/>
      <c r="F68" s="292"/>
    </row>
    <row r="70" spans="1:6" ht="15">
      <c r="A70" s="477" t="s">
        <v>292</v>
      </c>
      <c r="B70" s="478"/>
      <c r="C70" s="478"/>
      <c r="D70" s="478"/>
      <c r="E70" s="478"/>
      <c r="F70" s="479"/>
    </row>
    <row r="71" spans="1:6" ht="12.75">
      <c r="A71" s="514" t="s">
        <v>189</v>
      </c>
      <c r="B71" s="485" t="s">
        <v>116</v>
      </c>
      <c r="C71" s="485" t="s">
        <v>190</v>
      </c>
      <c r="D71" s="466" t="s">
        <v>117</v>
      </c>
      <c r="E71" s="467"/>
      <c r="F71" s="467"/>
    </row>
    <row r="72" spans="1:6" ht="33.75">
      <c r="A72" s="486"/>
      <c r="B72" s="486"/>
      <c r="C72" s="492"/>
      <c r="D72" s="275" t="s">
        <v>192</v>
      </c>
      <c r="E72" s="275" t="s">
        <v>118</v>
      </c>
      <c r="F72" s="276" t="s">
        <v>293</v>
      </c>
    </row>
    <row r="73" spans="1:6" ht="31.5">
      <c r="A73" s="515" t="s">
        <v>30</v>
      </c>
      <c r="B73" s="232" t="s">
        <v>109</v>
      </c>
      <c r="C73" s="247">
        <v>950000</v>
      </c>
      <c r="D73" s="247">
        <v>712500</v>
      </c>
      <c r="E73" s="247">
        <v>237500</v>
      </c>
      <c r="F73" s="248">
        <v>0</v>
      </c>
    </row>
    <row r="74" spans="1:6" ht="21">
      <c r="A74" s="515"/>
      <c r="B74" s="232" t="s">
        <v>336</v>
      </c>
      <c r="C74" s="247">
        <v>600000</v>
      </c>
      <c r="D74" s="247">
        <v>450000</v>
      </c>
      <c r="E74" s="247">
        <v>150000</v>
      </c>
      <c r="F74" s="248">
        <v>0</v>
      </c>
    </row>
    <row r="75" spans="1:6" ht="21">
      <c r="A75" s="516"/>
      <c r="B75" s="234" t="s">
        <v>335</v>
      </c>
      <c r="C75" s="253">
        <v>1100000</v>
      </c>
      <c r="D75" s="244">
        <v>825000</v>
      </c>
      <c r="E75" s="244">
        <v>275000</v>
      </c>
      <c r="F75" s="245">
        <v>0</v>
      </c>
    </row>
    <row r="76" spans="1:6" ht="21">
      <c r="A76" s="231" t="s">
        <v>234</v>
      </c>
      <c r="B76" s="232" t="s">
        <v>337</v>
      </c>
      <c r="C76" s="247">
        <v>4000000</v>
      </c>
      <c r="D76" s="247">
        <v>3000000</v>
      </c>
      <c r="E76" s="247">
        <v>1000000</v>
      </c>
      <c r="F76" s="248">
        <v>0</v>
      </c>
    </row>
    <row r="77" spans="1:6" ht="31.5">
      <c r="A77" s="515" t="s">
        <v>153</v>
      </c>
      <c r="B77" s="232" t="s">
        <v>334</v>
      </c>
      <c r="C77" s="247">
        <v>5000000</v>
      </c>
      <c r="D77" s="247">
        <v>3750000</v>
      </c>
      <c r="E77" s="247">
        <v>1250000</v>
      </c>
      <c r="F77" s="248">
        <v>0</v>
      </c>
    </row>
    <row r="78" spans="1:6" ht="21">
      <c r="A78" s="516"/>
      <c r="B78" s="232" t="s">
        <v>333</v>
      </c>
      <c r="C78" s="247">
        <v>800000</v>
      </c>
      <c r="D78" s="247">
        <v>600000</v>
      </c>
      <c r="E78" s="247">
        <v>200000</v>
      </c>
      <c r="F78" s="248">
        <v>0</v>
      </c>
    </row>
    <row r="79" spans="1:6" ht="21">
      <c r="A79" s="231" t="s">
        <v>328</v>
      </c>
      <c r="B79" s="232" t="s">
        <v>332</v>
      </c>
      <c r="C79" s="247">
        <v>800000</v>
      </c>
      <c r="D79" s="247">
        <v>500000</v>
      </c>
      <c r="E79" s="247">
        <v>300000</v>
      </c>
      <c r="F79" s="248">
        <v>0</v>
      </c>
    </row>
    <row r="80" spans="1:6" ht="21">
      <c r="A80" s="231" t="s">
        <v>122</v>
      </c>
      <c r="B80" s="232" t="s">
        <v>331</v>
      </c>
      <c r="C80" s="247">
        <v>900000</v>
      </c>
      <c r="D80" s="247">
        <v>675000</v>
      </c>
      <c r="E80" s="247">
        <v>225000</v>
      </c>
      <c r="F80" s="248">
        <v>0</v>
      </c>
    </row>
    <row r="81" spans="1:6" ht="21">
      <c r="A81" s="231" t="s">
        <v>160</v>
      </c>
      <c r="B81" s="232" t="s">
        <v>330</v>
      </c>
      <c r="C81" s="247">
        <v>400000</v>
      </c>
      <c r="D81" s="247">
        <v>300000</v>
      </c>
      <c r="E81" s="248">
        <v>0</v>
      </c>
      <c r="F81" s="247">
        <v>0</v>
      </c>
    </row>
    <row r="82" spans="1:6" ht="21">
      <c r="A82" s="231" t="s">
        <v>162</v>
      </c>
      <c r="B82" s="232" t="s">
        <v>329</v>
      </c>
      <c r="C82" s="247">
        <v>8700000</v>
      </c>
      <c r="D82" s="247">
        <v>6525000</v>
      </c>
      <c r="E82" s="247">
        <v>2175000</v>
      </c>
      <c r="F82" s="248">
        <v>0</v>
      </c>
    </row>
    <row r="83" spans="1:6" ht="31.5">
      <c r="A83" s="231" t="s">
        <v>29</v>
      </c>
      <c r="B83" s="232" t="s">
        <v>28</v>
      </c>
      <c r="C83" s="247">
        <v>176000</v>
      </c>
      <c r="D83" s="247">
        <v>88000</v>
      </c>
      <c r="E83" s="247">
        <v>88000</v>
      </c>
      <c r="F83" s="247">
        <v>0</v>
      </c>
    </row>
    <row r="84" spans="1:6" ht="94.5">
      <c r="A84" s="463" t="s">
        <v>339</v>
      </c>
      <c r="B84" s="280" t="s">
        <v>237</v>
      </c>
      <c r="C84" s="253">
        <v>7000000</v>
      </c>
      <c r="D84" s="253">
        <v>5250000</v>
      </c>
      <c r="E84" s="253">
        <v>1750000</v>
      </c>
      <c r="F84" s="266">
        <v>0</v>
      </c>
    </row>
    <row r="85" spans="1:6" ht="31.5">
      <c r="A85" s="517"/>
      <c r="B85" s="271" t="s">
        <v>340</v>
      </c>
      <c r="C85" s="244">
        <v>3800000</v>
      </c>
      <c r="D85" s="244">
        <v>2850000</v>
      </c>
      <c r="E85" s="244">
        <v>950000</v>
      </c>
      <c r="F85" s="245">
        <v>0</v>
      </c>
    </row>
    <row r="86" spans="1:6" ht="31.5">
      <c r="A86" s="517"/>
      <c r="B86" s="271" t="s">
        <v>338</v>
      </c>
      <c r="C86" s="244">
        <v>300000</v>
      </c>
      <c r="D86" s="244">
        <v>225000</v>
      </c>
      <c r="E86" s="244">
        <v>75000</v>
      </c>
      <c r="F86" s="245">
        <v>0</v>
      </c>
    </row>
    <row r="87" spans="1:6" ht="31.5">
      <c r="A87" s="517"/>
      <c r="B87" s="271" t="s">
        <v>110</v>
      </c>
      <c r="C87" s="244">
        <v>4200000</v>
      </c>
      <c r="D87" s="244">
        <v>3150000</v>
      </c>
      <c r="E87" s="244">
        <v>1050000</v>
      </c>
      <c r="F87" s="245">
        <v>0</v>
      </c>
    </row>
    <row r="88" spans="1:6" ht="42">
      <c r="A88" s="517"/>
      <c r="B88" s="271" t="s">
        <v>27</v>
      </c>
      <c r="C88" s="244">
        <v>1000000</v>
      </c>
      <c r="D88" s="244">
        <v>750000</v>
      </c>
      <c r="E88" s="244">
        <v>250000</v>
      </c>
      <c r="F88" s="245">
        <v>0</v>
      </c>
    </row>
    <row r="89" spans="1:6" ht="31.5">
      <c r="A89" s="517"/>
      <c r="B89" s="271" t="s">
        <v>26</v>
      </c>
      <c r="C89" s="244">
        <v>3500000</v>
      </c>
      <c r="D89" s="244">
        <v>2625000</v>
      </c>
      <c r="E89" s="244">
        <v>875000</v>
      </c>
      <c r="F89" s="245">
        <v>0</v>
      </c>
    </row>
    <row r="90" spans="1:6" ht="31.5">
      <c r="A90" s="517"/>
      <c r="B90" s="271" t="s">
        <v>25</v>
      </c>
      <c r="C90" s="244">
        <v>1600000</v>
      </c>
      <c r="D90" s="244">
        <v>1200000</v>
      </c>
      <c r="E90" s="244">
        <v>400000</v>
      </c>
      <c r="F90" s="245">
        <v>0</v>
      </c>
    </row>
    <row r="91" spans="1:6" ht="31.5">
      <c r="A91" s="517"/>
      <c r="B91" s="271" t="s">
        <v>24</v>
      </c>
      <c r="C91" s="244">
        <v>2100000</v>
      </c>
      <c r="D91" s="244">
        <v>1575000</v>
      </c>
      <c r="E91" s="244">
        <v>525000</v>
      </c>
      <c r="F91" s="245">
        <v>0</v>
      </c>
    </row>
    <row r="92" spans="1:6" ht="33.75" customHeight="1">
      <c r="A92" s="518"/>
      <c r="B92" s="271" t="s">
        <v>23</v>
      </c>
      <c r="C92" s="244">
        <v>1700000</v>
      </c>
      <c r="D92" s="244">
        <v>1275000</v>
      </c>
      <c r="E92" s="244">
        <v>425000</v>
      </c>
      <c r="F92" s="245">
        <v>0</v>
      </c>
    </row>
    <row r="93" spans="1:6" ht="31.5">
      <c r="A93" s="463" t="s">
        <v>339</v>
      </c>
      <c r="B93" s="271" t="s">
        <v>22</v>
      </c>
      <c r="C93" s="244">
        <v>400000</v>
      </c>
      <c r="D93" s="244">
        <v>300000</v>
      </c>
      <c r="E93" s="244">
        <v>100000</v>
      </c>
      <c r="F93" s="245">
        <v>0</v>
      </c>
    </row>
    <row r="94" spans="1:6" ht="31.5">
      <c r="A94" s="461"/>
      <c r="B94" s="271" t="s">
        <v>21</v>
      </c>
      <c r="C94" s="267">
        <v>500000</v>
      </c>
      <c r="D94" s="247">
        <v>375000</v>
      </c>
      <c r="E94" s="247">
        <v>125000</v>
      </c>
      <c r="F94" s="245">
        <v>0</v>
      </c>
    </row>
    <row r="95" spans="1:6" ht="31.5">
      <c r="A95" s="461"/>
      <c r="B95" s="232" t="s">
        <v>111</v>
      </c>
      <c r="C95" s="267">
        <v>1400000</v>
      </c>
      <c r="D95" s="247">
        <v>1050000</v>
      </c>
      <c r="E95" s="247">
        <v>350000</v>
      </c>
      <c r="F95" s="248">
        <v>0</v>
      </c>
    </row>
    <row r="96" spans="1:6" ht="31.5">
      <c r="A96" s="461"/>
      <c r="B96" s="232" t="s">
        <v>112</v>
      </c>
      <c r="C96" s="267">
        <v>1500000</v>
      </c>
      <c r="D96" s="247">
        <v>1125000</v>
      </c>
      <c r="E96" s="247">
        <v>375000</v>
      </c>
      <c r="F96" s="248">
        <v>0</v>
      </c>
    </row>
    <row r="97" spans="1:6" ht="31.5">
      <c r="A97" s="462"/>
      <c r="B97" s="232" t="s">
        <v>91</v>
      </c>
      <c r="C97" s="267">
        <v>580000</v>
      </c>
      <c r="D97" s="247">
        <v>435000</v>
      </c>
      <c r="E97" s="247">
        <v>145000</v>
      </c>
      <c r="F97" s="248">
        <v>0</v>
      </c>
    </row>
    <row r="98" spans="1:6" ht="12.75">
      <c r="A98" s="468" t="s">
        <v>114</v>
      </c>
      <c r="B98" s="470"/>
      <c r="C98" s="242">
        <f>SUM(C92:C97)</f>
        <v>6080000</v>
      </c>
      <c r="D98" s="242">
        <f>SUM(D92:D97)</f>
        <v>4560000</v>
      </c>
      <c r="E98" s="242">
        <f>SUM(E92:E97)</f>
        <v>1520000</v>
      </c>
      <c r="F98" s="243">
        <f>SUM(F92:F97)</f>
        <v>0</v>
      </c>
    </row>
  </sheetData>
  <sheetProtection/>
  <mergeCells count="40">
    <mergeCell ref="A70:F70"/>
    <mergeCell ref="A71:A72"/>
    <mergeCell ref="B71:B72"/>
    <mergeCell ref="C71:C72"/>
    <mergeCell ref="D71:F71"/>
    <mergeCell ref="A98:B98"/>
    <mergeCell ref="A73:A75"/>
    <mergeCell ref="A77:A78"/>
    <mergeCell ref="A84:A92"/>
    <mergeCell ref="A93:A97"/>
    <mergeCell ref="E45:E46"/>
    <mergeCell ref="F45:F46"/>
    <mergeCell ref="A49:A50"/>
    <mergeCell ref="A51:B51"/>
    <mergeCell ref="A45:A46"/>
    <mergeCell ref="B45:B46"/>
    <mergeCell ref="C45:C46"/>
    <mergeCell ref="D45:D46"/>
    <mergeCell ref="A43:A44"/>
    <mergeCell ref="B43:B44"/>
    <mergeCell ref="C43:C44"/>
    <mergeCell ref="D43:F43"/>
    <mergeCell ref="A36:A37"/>
    <mergeCell ref="A40:B40"/>
    <mergeCell ref="A41:F41"/>
    <mergeCell ref="A42:F42"/>
    <mergeCell ref="A24:F24"/>
    <mergeCell ref="A25:A27"/>
    <mergeCell ref="B25:B27"/>
    <mergeCell ref="C25:C27"/>
    <mergeCell ref="D25:F25"/>
    <mergeCell ref="D26:D27"/>
    <mergeCell ref="E26:E27"/>
    <mergeCell ref="F26:F27"/>
    <mergeCell ref="A13:B13"/>
    <mergeCell ref="A2:F2"/>
    <mergeCell ref="A3:A4"/>
    <mergeCell ref="B3:B4"/>
    <mergeCell ref="C3:C4"/>
    <mergeCell ref="D3:F3"/>
  </mergeCells>
  <hyperlinks>
    <hyperlink ref="F4" location="_edn1" display="_edn1"/>
    <hyperlink ref="F72" location="_edn2" display="_edn2"/>
    <hyperlink ref="F26" location="_edn2" display="_edn2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4"/>
  <sheetViews>
    <sheetView zoomScaleSheetLayoutView="90" zoomScalePageLayoutView="0" workbookViewId="0" topLeftCell="A39">
      <selection activeCell="D108" sqref="D108"/>
    </sheetView>
  </sheetViews>
  <sheetFormatPr defaultColWidth="9.140625" defaultRowHeight="12.75"/>
  <cols>
    <col min="1" max="1" width="39.7109375" style="0" customWidth="1"/>
    <col min="2" max="2" width="42.57421875" style="0" customWidth="1"/>
    <col min="3" max="3" width="14.7109375" style="0" customWidth="1"/>
    <col min="4" max="4" width="14.57421875" style="0" customWidth="1"/>
    <col min="5" max="5" width="14.8515625" style="0" customWidth="1"/>
    <col min="6" max="6" width="13.28125" style="0" customWidth="1"/>
    <col min="7" max="7" width="12.28125" style="0" bestFit="1" customWidth="1"/>
  </cols>
  <sheetData>
    <row r="1" spans="1:6" ht="78.75" customHeight="1" hidden="1">
      <c r="A1" s="519"/>
      <c r="B1" s="519"/>
      <c r="C1" s="519"/>
      <c r="D1" s="519"/>
      <c r="E1" s="519"/>
      <c r="F1" s="519"/>
    </row>
    <row r="2" spans="1:7" ht="33" customHeight="1">
      <c r="A2" s="499" t="s">
        <v>195</v>
      </c>
      <c r="B2" s="500"/>
      <c r="C2" s="500"/>
      <c r="D2" s="500"/>
      <c r="E2" s="500"/>
      <c r="F2" s="500"/>
      <c r="G2" s="35"/>
    </row>
    <row r="3" spans="1:7" ht="12.75">
      <c r="A3" s="485" t="s">
        <v>189</v>
      </c>
      <c r="B3" s="485" t="s">
        <v>116</v>
      </c>
      <c r="C3" s="485" t="s">
        <v>190</v>
      </c>
      <c r="D3" s="485" t="s">
        <v>117</v>
      </c>
      <c r="E3" s="485"/>
      <c r="F3" s="485"/>
      <c r="G3" s="35"/>
    </row>
    <row r="4" spans="1:7" ht="36.75" customHeight="1" thickBot="1">
      <c r="A4" s="486"/>
      <c r="B4" s="485"/>
      <c r="C4" s="486"/>
      <c r="D4" s="274" t="s">
        <v>192</v>
      </c>
      <c r="E4" s="274" t="s">
        <v>118</v>
      </c>
      <c r="F4" s="279" t="s">
        <v>293</v>
      </c>
      <c r="G4" s="137"/>
    </row>
    <row r="5" spans="1:7" ht="44.25" customHeight="1" thickBot="1">
      <c r="A5" s="231" t="s">
        <v>294</v>
      </c>
      <c r="B5" s="232" t="s">
        <v>315</v>
      </c>
      <c r="C5" s="244">
        <v>304850</v>
      </c>
      <c r="D5" s="245">
        <v>259120</v>
      </c>
      <c r="E5" s="244">
        <v>45730</v>
      </c>
      <c r="F5" s="246"/>
      <c r="G5" s="223">
        <f aca="true" t="shared" si="0" ref="G5:G13">SUM(D5:F5)</f>
        <v>304850</v>
      </c>
    </row>
    <row r="6" spans="1:7" ht="39.75" customHeight="1" thickBot="1">
      <c r="A6" s="231" t="s">
        <v>127</v>
      </c>
      <c r="B6" s="232" t="s">
        <v>316</v>
      </c>
      <c r="C6" s="244">
        <v>462265</v>
      </c>
      <c r="D6" s="244">
        <v>392925</v>
      </c>
      <c r="E6" s="244">
        <v>69340</v>
      </c>
      <c r="F6" s="245">
        <v>0</v>
      </c>
      <c r="G6" s="223">
        <f t="shared" si="0"/>
        <v>462265</v>
      </c>
    </row>
    <row r="7" spans="1:7" ht="47.25" customHeight="1" thickBot="1">
      <c r="A7" s="231" t="s">
        <v>203</v>
      </c>
      <c r="B7" s="232" t="s">
        <v>92</v>
      </c>
      <c r="C7" s="244">
        <v>757910</v>
      </c>
      <c r="D7" s="244">
        <v>644224</v>
      </c>
      <c r="E7" s="244">
        <v>113686</v>
      </c>
      <c r="F7" s="245">
        <v>0</v>
      </c>
      <c r="G7" s="223">
        <f t="shared" si="0"/>
        <v>757910</v>
      </c>
    </row>
    <row r="8" spans="1:7" ht="39" customHeight="1" thickBot="1">
      <c r="A8" s="231" t="s">
        <v>90</v>
      </c>
      <c r="B8" s="232" t="s">
        <v>93</v>
      </c>
      <c r="C8" s="244">
        <v>191348</v>
      </c>
      <c r="D8" s="244">
        <v>162646</v>
      </c>
      <c r="E8" s="244">
        <v>28702</v>
      </c>
      <c r="F8" s="245">
        <v>0</v>
      </c>
      <c r="G8" s="223">
        <f t="shared" si="0"/>
        <v>191348</v>
      </c>
    </row>
    <row r="9" spans="1:7" ht="39.75" customHeight="1" thickBot="1">
      <c r="A9" s="231" t="s">
        <v>295</v>
      </c>
      <c r="B9" s="232" t="s">
        <v>94</v>
      </c>
      <c r="C9" s="247">
        <v>119023</v>
      </c>
      <c r="D9" s="247">
        <v>101170</v>
      </c>
      <c r="E9" s="247">
        <v>17853</v>
      </c>
      <c r="F9" s="248">
        <v>0</v>
      </c>
      <c r="G9" s="223">
        <f t="shared" si="0"/>
        <v>119023</v>
      </c>
    </row>
    <row r="10" spans="1:7" ht="39.75" customHeight="1" thickBot="1">
      <c r="A10" s="231" t="s">
        <v>89</v>
      </c>
      <c r="B10" s="232" t="s">
        <v>317</v>
      </c>
      <c r="C10" s="247">
        <v>214898</v>
      </c>
      <c r="D10" s="247">
        <v>182663</v>
      </c>
      <c r="E10" s="247">
        <v>32235</v>
      </c>
      <c r="F10" s="248">
        <v>0</v>
      </c>
      <c r="G10" s="224">
        <f t="shared" si="0"/>
        <v>214898</v>
      </c>
    </row>
    <row r="11" spans="1:7" ht="45.75" customHeight="1" thickBot="1">
      <c r="A11" s="231" t="s">
        <v>320</v>
      </c>
      <c r="B11" s="232" t="s">
        <v>318</v>
      </c>
      <c r="C11" s="244">
        <v>1297185</v>
      </c>
      <c r="D11" s="244">
        <v>1102607</v>
      </c>
      <c r="E11" s="244">
        <v>194578</v>
      </c>
      <c r="F11" s="245">
        <v>0</v>
      </c>
      <c r="G11" s="223">
        <f t="shared" si="0"/>
        <v>1297185</v>
      </c>
    </row>
    <row r="12" spans="1:7" ht="41.25" customHeight="1" thickBot="1">
      <c r="A12" s="231" t="s">
        <v>88</v>
      </c>
      <c r="B12" s="232" t="s">
        <v>319</v>
      </c>
      <c r="C12" s="247">
        <v>800000</v>
      </c>
      <c r="D12" s="247">
        <v>600000</v>
      </c>
      <c r="E12" s="247">
        <v>200000</v>
      </c>
      <c r="F12" s="248">
        <v>0</v>
      </c>
      <c r="G12" s="223">
        <f t="shared" si="0"/>
        <v>800000</v>
      </c>
    </row>
    <row r="13" spans="1:7" ht="28.5" customHeight="1" thickBot="1">
      <c r="A13" s="497" t="s">
        <v>208</v>
      </c>
      <c r="B13" s="498"/>
      <c r="C13" s="240">
        <f>SUM(C5:C12)</f>
        <v>4147479</v>
      </c>
      <c r="D13" s="240">
        <f>SUM(D5:D12)</f>
        <v>3445355</v>
      </c>
      <c r="E13" s="240">
        <f>SUM(E5:E12)</f>
        <v>702124</v>
      </c>
      <c r="F13" s="240">
        <f>SUM(F5:F12)</f>
        <v>0</v>
      </c>
      <c r="G13" s="223">
        <f t="shared" si="0"/>
        <v>4147479</v>
      </c>
    </row>
    <row r="14" spans="1:7" ht="29.25" customHeight="1">
      <c r="A14" s="235"/>
      <c r="B14" s="236"/>
      <c r="C14" s="237"/>
      <c r="D14" s="237"/>
      <c r="E14" s="237"/>
      <c r="F14" s="237"/>
      <c r="G14" s="229"/>
    </row>
    <row r="15" spans="1:6" ht="29.25" customHeight="1">
      <c r="A15" s="477" t="s">
        <v>194</v>
      </c>
      <c r="B15" s="478"/>
      <c r="C15" s="478"/>
      <c r="D15" s="478"/>
      <c r="E15" s="478"/>
      <c r="F15" s="479"/>
    </row>
    <row r="16" spans="1:6" ht="12.75">
      <c r="A16" s="485" t="s">
        <v>189</v>
      </c>
      <c r="B16" s="485" t="s">
        <v>116</v>
      </c>
      <c r="C16" s="485" t="s">
        <v>190</v>
      </c>
      <c r="D16" s="485" t="s">
        <v>117</v>
      </c>
      <c r="E16" s="491"/>
      <c r="F16" s="491"/>
    </row>
    <row r="17" spans="1:6" ht="12.75">
      <c r="A17" s="491"/>
      <c r="B17" s="491"/>
      <c r="C17" s="491"/>
      <c r="D17" s="485" t="s">
        <v>192</v>
      </c>
      <c r="E17" s="485" t="s">
        <v>118</v>
      </c>
      <c r="F17" s="501" t="s">
        <v>293</v>
      </c>
    </row>
    <row r="18" spans="1:6" ht="24" customHeight="1" thickBot="1">
      <c r="A18" s="491"/>
      <c r="B18" s="491"/>
      <c r="C18" s="491"/>
      <c r="D18" s="486"/>
      <c r="E18" s="491"/>
      <c r="F18" s="502"/>
    </row>
    <row r="19" spans="1:7" ht="45.75" customHeight="1" thickBot="1">
      <c r="A19" s="231" t="s">
        <v>299</v>
      </c>
      <c r="B19" s="232" t="s">
        <v>95</v>
      </c>
      <c r="C19" s="244">
        <v>238646</v>
      </c>
      <c r="D19" s="244">
        <v>202849</v>
      </c>
      <c r="E19" s="244">
        <v>35797</v>
      </c>
      <c r="F19" s="245">
        <v>0</v>
      </c>
      <c r="G19" s="225">
        <f>SUM(D19:F19)</f>
        <v>238646</v>
      </c>
    </row>
    <row r="20" spans="1:7" ht="44.25" customHeight="1" thickBot="1">
      <c r="A20" s="231" t="s">
        <v>303</v>
      </c>
      <c r="B20" s="232" t="s">
        <v>97</v>
      </c>
      <c r="C20" s="244">
        <v>275947</v>
      </c>
      <c r="D20" s="244">
        <v>234555</v>
      </c>
      <c r="E20" s="244">
        <v>41392</v>
      </c>
      <c r="F20" s="245">
        <v>0</v>
      </c>
      <c r="G20" s="225">
        <f>SUM(D20:F20)</f>
        <v>275947</v>
      </c>
    </row>
    <row r="21" spans="1:7" ht="44.25" customHeight="1" thickBot="1">
      <c r="A21" s="231" t="s">
        <v>87</v>
      </c>
      <c r="B21" s="232" t="s">
        <v>96</v>
      </c>
      <c r="C21" s="249"/>
      <c r="D21" s="249"/>
      <c r="E21" s="249"/>
      <c r="F21" s="250"/>
      <c r="G21" s="225">
        <f>SUM(D20:F21)</f>
        <v>275947</v>
      </c>
    </row>
    <row r="22" spans="1:7" ht="39.75" customHeight="1" thickBot="1">
      <c r="A22" s="515" t="s">
        <v>300</v>
      </c>
      <c r="B22" s="232" t="s">
        <v>98</v>
      </c>
      <c r="C22" s="251"/>
      <c r="D22" s="251"/>
      <c r="E22" s="252"/>
      <c r="F22" s="251"/>
      <c r="G22" s="225">
        <f>SUM(D22:F22)</f>
        <v>0</v>
      </c>
    </row>
    <row r="23" spans="1:7" ht="42.75" customHeight="1" thickBot="1">
      <c r="A23" s="516"/>
      <c r="B23" s="232" t="s">
        <v>99</v>
      </c>
      <c r="C23" s="251"/>
      <c r="D23" s="251"/>
      <c r="E23" s="252"/>
      <c r="F23" s="251"/>
      <c r="G23" s="225">
        <f>SUM(D22:F23)</f>
        <v>0</v>
      </c>
    </row>
    <row r="24" spans="1:7" ht="36.75" customHeight="1" thickBot="1">
      <c r="A24" s="516"/>
      <c r="B24" s="232" t="s">
        <v>100</v>
      </c>
      <c r="C24" s="251"/>
      <c r="D24" s="251"/>
      <c r="E24" s="252"/>
      <c r="F24" s="251"/>
      <c r="G24" s="225">
        <f>SUM(D23:F24)</f>
        <v>0</v>
      </c>
    </row>
    <row r="25" spans="1:7" ht="39.75" customHeight="1" thickBot="1">
      <c r="A25" s="515" t="s">
        <v>86</v>
      </c>
      <c r="B25" s="232" t="s">
        <v>305</v>
      </c>
      <c r="C25" s="251"/>
      <c r="D25" s="251"/>
      <c r="E25" s="252"/>
      <c r="F25" s="251"/>
      <c r="G25" s="225">
        <f>SUM(D24:F25)</f>
        <v>0</v>
      </c>
    </row>
    <row r="26" spans="1:7" ht="39.75" customHeight="1" thickBot="1">
      <c r="A26" s="515"/>
      <c r="B26" s="232" t="s">
        <v>101</v>
      </c>
      <c r="C26" s="251"/>
      <c r="D26" s="251"/>
      <c r="E26" s="252"/>
      <c r="F26" s="251"/>
      <c r="G26" s="225">
        <f>SUM(D25:F26)</f>
        <v>0</v>
      </c>
    </row>
    <row r="27" spans="1:7" ht="71.25" customHeight="1" thickBot="1">
      <c r="A27" s="231" t="s">
        <v>341</v>
      </c>
      <c r="B27" s="232" t="s">
        <v>102</v>
      </c>
      <c r="C27" s="251"/>
      <c r="D27" s="251"/>
      <c r="E27" s="252"/>
      <c r="F27" s="251"/>
      <c r="G27" s="225"/>
    </row>
    <row r="28" spans="1:7" ht="17.25" customHeight="1" thickBot="1">
      <c r="A28" s="483" t="s">
        <v>189</v>
      </c>
      <c r="B28" s="483" t="s">
        <v>116</v>
      </c>
      <c r="C28" s="483" t="s">
        <v>190</v>
      </c>
      <c r="D28" s="520" t="s">
        <v>302</v>
      </c>
      <c r="E28" s="488"/>
      <c r="F28" s="489"/>
      <c r="G28" s="225"/>
    </row>
    <row r="29" spans="1:7" ht="39" customHeight="1" thickBot="1">
      <c r="A29" s="484"/>
      <c r="B29" s="484"/>
      <c r="C29" s="503"/>
      <c r="D29" s="273" t="s">
        <v>192</v>
      </c>
      <c r="E29" s="273" t="s">
        <v>118</v>
      </c>
      <c r="F29" s="273" t="s">
        <v>293</v>
      </c>
      <c r="G29" s="225">
        <f>SUM(D26:F29)</f>
        <v>0</v>
      </c>
    </row>
    <row r="30" spans="1:7" ht="41.25" customHeight="1" thickBot="1">
      <c r="A30" s="515" t="s">
        <v>85</v>
      </c>
      <c r="B30" s="232" t="s">
        <v>307</v>
      </c>
      <c r="C30" s="251"/>
      <c r="D30" s="251"/>
      <c r="E30" s="252"/>
      <c r="F30" s="251"/>
      <c r="G30" s="225">
        <f aca="true" t="shared" si="1" ref="G30:G35">SUM(D29:F30)</f>
        <v>0</v>
      </c>
    </row>
    <row r="31" spans="1:7" ht="39.75" customHeight="1" thickBot="1">
      <c r="A31" s="515"/>
      <c r="B31" s="232" t="s">
        <v>308</v>
      </c>
      <c r="C31" s="251"/>
      <c r="D31" s="251"/>
      <c r="E31" s="252"/>
      <c r="F31" s="251"/>
      <c r="G31" s="225">
        <f t="shared" si="1"/>
        <v>0</v>
      </c>
    </row>
    <row r="32" spans="1:7" ht="39.75" customHeight="1" thickBot="1">
      <c r="A32" s="515" t="s">
        <v>342</v>
      </c>
      <c r="B32" s="232" t="s">
        <v>309</v>
      </c>
      <c r="C32" s="251"/>
      <c r="D32" s="251"/>
      <c r="E32" s="252"/>
      <c r="F32" s="251"/>
      <c r="G32" s="225">
        <f t="shared" si="1"/>
        <v>0</v>
      </c>
    </row>
    <row r="33" spans="1:7" ht="39.75" customHeight="1" thickBot="1">
      <c r="A33" s="515"/>
      <c r="B33" s="232" t="s">
        <v>310</v>
      </c>
      <c r="C33" s="251"/>
      <c r="D33" s="251"/>
      <c r="E33" s="252"/>
      <c r="F33" s="251"/>
      <c r="G33" s="225">
        <f t="shared" si="1"/>
        <v>0</v>
      </c>
    </row>
    <row r="34" spans="1:7" ht="39.75" customHeight="1" thickBot="1">
      <c r="A34" s="515"/>
      <c r="B34" s="232" t="s">
        <v>311</v>
      </c>
      <c r="C34" s="251"/>
      <c r="D34" s="251"/>
      <c r="E34" s="252"/>
      <c r="F34" s="251"/>
      <c r="G34" s="225">
        <f t="shared" si="1"/>
        <v>0</v>
      </c>
    </row>
    <row r="35" spans="1:7" ht="39" customHeight="1" thickBot="1">
      <c r="A35" s="515"/>
      <c r="B35" s="232" t="s">
        <v>312</v>
      </c>
      <c r="C35" s="251"/>
      <c r="D35" s="251"/>
      <c r="E35" s="252"/>
      <c r="F35" s="251"/>
      <c r="G35" s="225">
        <f t="shared" si="1"/>
        <v>0</v>
      </c>
    </row>
    <row r="36" spans="1:7" ht="45.75" customHeight="1" thickBot="1">
      <c r="A36" s="504" t="s">
        <v>84</v>
      </c>
      <c r="B36" s="234" t="s">
        <v>313</v>
      </c>
      <c r="C36" s="253">
        <v>700000</v>
      </c>
      <c r="D36" s="253">
        <v>525000</v>
      </c>
      <c r="E36" s="253">
        <v>175000</v>
      </c>
      <c r="F36" s="254">
        <v>0</v>
      </c>
      <c r="G36" s="225"/>
    </row>
    <row r="37" spans="1:7" ht="41.25" customHeight="1" thickBot="1">
      <c r="A37" s="505"/>
      <c r="B37" s="233" t="s">
        <v>103</v>
      </c>
      <c r="C37" s="255">
        <v>1800000</v>
      </c>
      <c r="D37" s="256">
        <v>1350000</v>
      </c>
      <c r="E37" s="257">
        <v>450000</v>
      </c>
      <c r="F37" s="258">
        <v>0</v>
      </c>
      <c r="G37" s="225"/>
    </row>
    <row r="38" spans="1:7" ht="39" customHeight="1" thickBot="1">
      <c r="A38" s="231" t="s">
        <v>83</v>
      </c>
      <c r="B38" s="239" t="s">
        <v>104</v>
      </c>
      <c r="C38" s="259">
        <v>3700000</v>
      </c>
      <c r="D38" s="256">
        <v>2775000</v>
      </c>
      <c r="E38" s="256">
        <v>925000</v>
      </c>
      <c r="F38" s="260">
        <v>0</v>
      </c>
      <c r="G38" s="225">
        <f>SUM(D35:F37)</f>
        <v>2500000</v>
      </c>
    </row>
    <row r="39" spans="1:7" ht="31.5" customHeight="1" thickBot="1">
      <c r="A39" s="231" t="s">
        <v>343</v>
      </c>
      <c r="B39" s="232" t="s">
        <v>314</v>
      </c>
      <c r="C39" s="285">
        <v>115000</v>
      </c>
      <c r="D39" s="285">
        <v>0</v>
      </c>
      <c r="E39" s="285">
        <v>115000</v>
      </c>
      <c r="F39" s="285"/>
      <c r="G39" s="285"/>
    </row>
    <row r="40" spans="1:7" ht="27" customHeight="1" thickBot="1">
      <c r="A40" s="468" t="s">
        <v>301</v>
      </c>
      <c r="B40" s="470"/>
      <c r="C40" s="241">
        <f>SUM(C19:C39)</f>
        <v>6829593</v>
      </c>
      <c r="D40" s="241">
        <f>SUM(D19:D39)</f>
        <v>5087404</v>
      </c>
      <c r="E40" s="241">
        <f>SUM(E19:E39)</f>
        <v>1742189</v>
      </c>
      <c r="F40" s="241">
        <f>SUM(F19:F39)</f>
        <v>0</v>
      </c>
      <c r="G40" s="225">
        <f>SUM(D39:F40)</f>
        <v>6944593</v>
      </c>
    </row>
    <row r="41" spans="1:7" ht="30" customHeight="1" hidden="1">
      <c r="A41" s="506"/>
      <c r="B41" s="507"/>
      <c r="C41" s="507"/>
      <c r="D41" s="507"/>
      <c r="E41" s="507"/>
      <c r="F41" s="508"/>
      <c r="G41" s="230"/>
    </row>
    <row r="42" spans="1:6" ht="35.25" customHeight="1">
      <c r="A42" s="477" t="s">
        <v>291</v>
      </c>
      <c r="B42" s="478"/>
      <c r="C42" s="478"/>
      <c r="D42" s="478"/>
      <c r="E42" s="478"/>
      <c r="F42" s="479"/>
    </row>
    <row r="43" spans="1:6" ht="12.75">
      <c r="A43" s="485" t="s">
        <v>189</v>
      </c>
      <c r="B43" s="485" t="s">
        <v>116</v>
      </c>
      <c r="C43" s="485" t="s">
        <v>190</v>
      </c>
      <c r="D43" s="466" t="s">
        <v>117</v>
      </c>
      <c r="E43" s="467"/>
      <c r="F43" s="467"/>
    </row>
    <row r="44" spans="1:6" ht="12.75">
      <c r="A44" s="491"/>
      <c r="B44" s="491"/>
      <c r="C44" s="467"/>
      <c r="D44" s="485" t="s">
        <v>192</v>
      </c>
      <c r="E44" s="485" t="s">
        <v>118</v>
      </c>
      <c r="F44" s="501" t="s">
        <v>293</v>
      </c>
    </row>
    <row r="45" spans="1:6" ht="32.25" customHeight="1">
      <c r="A45" s="491"/>
      <c r="B45" s="491"/>
      <c r="C45" s="467"/>
      <c r="D45" s="486"/>
      <c r="E45" s="491"/>
      <c r="F45" s="521"/>
    </row>
    <row r="46" spans="1:6" ht="39.75" customHeight="1">
      <c r="A46" s="231" t="s">
        <v>105</v>
      </c>
      <c r="B46" s="232" t="s">
        <v>321</v>
      </c>
      <c r="C46" s="261"/>
      <c r="D46" s="261"/>
      <c r="E46" s="261"/>
      <c r="F46" s="261"/>
    </row>
    <row r="47" spans="1:6" ht="42" customHeight="1">
      <c r="A47" s="515" t="s">
        <v>344</v>
      </c>
      <c r="B47" s="232" t="s">
        <v>322</v>
      </c>
      <c r="C47" s="261"/>
      <c r="D47" s="261"/>
      <c r="E47" s="261"/>
      <c r="F47" s="261"/>
    </row>
    <row r="48" spans="1:6" ht="36.75" customHeight="1">
      <c r="A48" s="515"/>
      <c r="B48" s="232" t="s">
        <v>323</v>
      </c>
      <c r="C48" s="261"/>
      <c r="D48" s="261"/>
      <c r="E48" s="261"/>
      <c r="F48" s="261"/>
    </row>
    <row r="49" spans="1:6" ht="38.25" customHeight="1">
      <c r="A49" s="231" t="s">
        <v>19</v>
      </c>
      <c r="B49" s="232" t="s">
        <v>324</v>
      </c>
      <c r="C49" s="262"/>
      <c r="D49" s="262"/>
      <c r="E49" s="262"/>
      <c r="F49" s="261"/>
    </row>
    <row r="50" spans="1:6" ht="45" customHeight="1">
      <c r="A50" s="515" t="s">
        <v>39</v>
      </c>
      <c r="B50" s="232" t="s">
        <v>20</v>
      </c>
      <c r="C50" s="262"/>
      <c r="D50" s="262"/>
      <c r="E50" s="262"/>
      <c r="F50" s="261"/>
    </row>
    <row r="51" spans="1:6" ht="48.75" customHeight="1">
      <c r="A51" s="515"/>
      <c r="B51" s="232" t="s">
        <v>38</v>
      </c>
      <c r="C51" s="262"/>
      <c r="D51" s="262"/>
      <c r="E51" s="262"/>
      <c r="F51" s="261"/>
    </row>
    <row r="52" spans="1:6" ht="44.25" customHeight="1">
      <c r="A52" s="504" t="s">
        <v>40</v>
      </c>
      <c r="B52" s="232" t="s">
        <v>37</v>
      </c>
      <c r="C52" s="263"/>
      <c r="D52" s="263"/>
      <c r="E52" s="263"/>
      <c r="F52" s="263"/>
    </row>
    <row r="53" spans="1:6" ht="44.25" customHeight="1">
      <c r="A53" s="505"/>
      <c r="B53" s="232" t="s">
        <v>325</v>
      </c>
      <c r="C53" s="263"/>
      <c r="D53" s="263"/>
      <c r="E53" s="263"/>
      <c r="F53" s="263"/>
    </row>
    <row r="54" spans="1:13" ht="54" customHeight="1">
      <c r="A54" s="231" t="s">
        <v>82</v>
      </c>
      <c r="B54" s="232" t="s">
        <v>326</v>
      </c>
      <c r="C54" s="262"/>
      <c r="D54" s="262"/>
      <c r="E54" s="262"/>
      <c r="F54" s="261"/>
      <c r="M54" s="222"/>
    </row>
    <row r="55" spans="1:6" ht="16.5" customHeight="1">
      <c r="A55" s="483" t="s">
        <v>189</v>
      </c>
      <c r="B55" s="483" t="s">
        <v>116</v>
      </c>
      <c r="C55" s="458" t="s">
        <v>190</v>
      </c>
      <c r="D55" s="487" t="s">
        <v>302</v>
      </c>
      <c r="E55" s="488"/>
      <c r="F55" s="489"/>
    </row>
    <row r="56" spans="1:6" ht="39" customHeight="1">
      <c r="A56" s="503"/>
      <c r="B56" s="484"/>
      <c r="C56" s="459"/>
      <c r="D56" s="278" t="s">
        <v>192</v>
      </c>
      <c r="E56" s="278" t="s">
        <v>118</v>
      </c>
      <c r="F56" s="273" t="s">
        <v>115</v>
      </c>
    </row>
    <row r="57" spans="1:6" ht="39" customHeight="1">
      <c r="A57" s="504" t="s">
        <v>33</v>
      </c>
      <c r="B57" s="232" t="s">
        <v>106</v>
      </c>
      <c r="C57" s="268"/>
      <c r="D57" s="269"/>
      <c r="E57" s="269"/>
      <c r="F57" s="270"/>
    </row>
    <row r="58" spans="1:6" ht="37.5" customHeight="1">
      <c r="A58" s="462"/>
      <c r="B58" s="232" t="s">
        <v>34</v>
      </c>
      <c r="C58" s="244">
        <v>3500000</v>
      </c>
      <c r="D58" s="244">
        <v>2625000</v>
      </c>
      <c r="E58" s="244">
        <v>875000</v>
      </c>
      <c r="F58" s="245">
        <v>0</v>
      </c>
    </row>
    <row r="59" spans="1:6" ht="39.75" customHeight="1">
      <c r="A59" s="231" t="s">
        <v>32</v>
      </c>
      <c r="B59" s="232" t="s">
        <v>35</v>
      </c>
      <c r="C59" s="244"/>
      <c r="D59" s="244"/>
      <c r="E59" s="244"/>
      <c r="F59" s="245"/>
    </row>
    <row r="60" spans="1:6" ht="39.75" customHeight="1">
      <c r="A60" s="231" t="s">
        <v>107</v>
      </c>
      <c r="B60" s="232" t="s">
        <v>108</v>
      </c>
      <c r="C60" s="244">
        <v>1300000</v>
      </c>
      <c r="D60" s="244">
        <v>975000</v>
      </c>
      <c r="E60" s="244">
        <v>325000</v>
      </c>
      <c r="F60" s="245">
        <v>0</v>
      </c>
    </row>
    <row r="61" spans="1:7" ht="27" customHeight="1">
      <c r="A61" s="504" t="s">
        <v>31</v>
      </c>
      <c r="B61" s="238" t="s">
        <v>36</v>
      </c>
      <c r="C61" s="264"/>
      <c r="D61" s="265"/>
      <c r="E61" s="265"/>
      <c r="F61" s="265"/>
      <c r="G61" s="142"/>
    </row>
    <row r="62" spans="1:7" ht="27.75" customHeight="1">
      <c r="A62" s="512"/>
      <c r="B62" s="232" t="s">
        <v>113</v>
      </c>
      <c r="C62" s="266"/>
      <c r="D62" s="245"/>
      <c r="E62" s="245"/>
      <c r="F62" s="245"/>
      <c r="G62" s="220"/>
    </row>
    <row r="63" spans="1:7" ht="28.5" customHeight="1">
      <c r="A63" s="526" t="s">
        <v>114</v>
      </c>
      <c r="B63" s="526"/>
      <c r="C63" s="242">
        <f>SUM(C46:C62)</f>
        <v>4800000</v>
      </c>
      <c r="D63" s="242">
        <f>SUM(D46:D62)</f>
        <v>3600000</v>
      </c>
      <c r="E63" s="242">
        <f>SUM(E46:E62)</f>
        <v>1200000</v>
      </c>
      <c r="F63" s="243">
        <f>SUM(F46:F62)</f>
        <v>0</v>
      </c>
      <c r="G63" s="82"/>
    </row>
    <row r="64" spans="1:7" ht="28.5" customHeight="1">
      <c r="A64" s="282"/>
      <c r="B64" s="282"/>
      <c r="C64" s="283"/>
      <c r="D64" s="283"/>
      <c r="E64" s="283"/>
      <c r="F64" s="284"/>
      <c r="G64" s="82"/>
    </row>
    <row r="65" spans="1:7" ht="28.5" customHeight="1">
      <c r="A65" s="282"/>
      <c r="B65" s="282"/>
      <c r="C65" s="283"/>
      <c r="D65" s="283"/>
      <c r="E65" s="283"/>
      <c r="F65" s="284"/>
      <c r="G65" s="82"/>
    </row>
    <row r="66" spans="1:7" ht="28.5" customHeight="1">
      <c r="A66" s="282"/>
      <c r="B66" s="282"/>
      <c r="C66" s="283"/>
      <c r="D66" s="283"/>
      <c r="E66" s="283"/>
      <c r="F66" s="284"/>
      <c r="G66" s="82"/>
    </row>
    <row r="67" spans="1:7" ht="28.5" customHeight="1">
      <c r="A67" s="282"/>
      <c r="B67" s="282"/>
      <c r="C67" s="283"/>
      <c r="D67" s="283"/>
      <c r="E67" s="283"/>
      <c r="F67" s="284"/>
      <c r="G67" s="82"/>
    </row>
    <row r="68" spans="1:7" ht="28.5" customHeight="1">
      <c r="A68" s="282"/>
      <c r="B68" s="282"/>
      <c r="C68" s="283"/>
      <c r="D68" s="283"/>
      <c r="E68" s="283"/>
      <c r="F68" s="284"/>
      <c r="G68" s="82"/>
    </row>
    <row r="69" spans="1:7" ht="28.5" customHeight="1">
      <c r="A69" s="282"/>
      <c r="B69" s="282"/>
      <c r="C69" s="283"/>
      <c r="D69" s="283"/>
      <c r="E69" s="283"/>
      <c r="F69" s="284"/>
      <c r="G69" s="82"/>
    </row>
    <row r="70" spans="1:7" ht="28.5" customHeight="1">
      <c r="A70" s="282"/>
      <c r="B70" s="282"/>
      <c r="C70" s="283"/>
      <c r="D70" s="283"/>
      <c r="E70" s="283"/>
      <c r="F70" s="284"/>
      <c r="G70" s="82"/>
    </row>
    <row r="71" spans="1:6" ht="27.75" customHeight="1">
      <c r="A71" s="477" t="s">
        <v>292</v>
      </c>
      <c r="B71" s="478"/>
      <c r="C71" s="478"/>
      <c r="D71" s="478"/>
      <c r="E71" s="478"/>
      <c r="F71" s="479"/>
    </row>
    <row r="72" spans="1:6" ht="12.75">
      <c r="A72" s="514" t="s">
        <v>189</v>
      </c>
      <c r="B72" s="485" t="s">
        <v>116</v>
      </c>
      <c r="C72" s="485" t="s">
        <v>190</v>
      </c>
      <c r="D72" s="466" t="s">
        <v>117</v>
      </c>
      <c r="E72" s="467"/>
      <c r="F72" s="467"/>
    </row>
    <row r="73" spans="1:7" ht="36.75" customHeight="1">
      <c r="A73" s="486"/>
      <c r="B73" s="486"/>
      <c r="C73" s="492"/>
      <c r="D73" s="275" t="s">
        <v>192</v>
      </c>
      <c r="E73" s="275" t="s">
        <v>118</v>
      </c>
      <c r="F73" s="276" t="s">
        <v>293</v>
      </c>
      <c r="G73" s="221"/>
    </row>
    <row r="74" spans="1:7" ht="42" customHeight="1">
      <c r="A74" s="515" t="s">
        <v>30</v>
      </c>
      <c r="B74" s="232" t="s">
        <v>109</v>
      </c>
      <c r="C74" s="247">
        <v>950000</v>
      </c>
      <c r="D74" s="247">
        <v>712500</v>
      </c>
      <c r="E74" s="247">
        <v>237500</v>
      </c>
      <c r="F74" s="248">
        <v>0</v>
      </c>
      <c r="G74" s="221"/>
    </row>
    <row r="75" spans="1:7" ht="34.5" customHeight="1">
      <c r="A75" s="515"/>
      <c r="B75" s="232" t="s">
        <v>336</v>
      </c>
      <c r="C75" s="247">
        <v>600000</v>
      </c>
      <c r="D75" s="247">
        <v>450000</v>
      </c>
      <c r="E75" s="247">
        <v>150000</v>
      </c>
      <c r="F75" s="248">
        <v>0</v>
      </c>
      <c r="G75" s="221"/>
    </row>
    <row r="76" spans="1:7" ht="35.25" customHeight="1">
      <c r="A76" s="516"/>
      <c r="B76" s="234" t="s">
        <v>335</v>
      </c>
      <c r="C76" s="253">
        <v>1100000</v>
      </c>
      <c r="D76" s="244">
        <v>825000</v>
      </c>
      <c r="E76" s="244">
        <v>275000</v>
      </c>
      <c r="F76" s="245">
        <v>0</v>
      </c>
      <c r="G76" s="221"/>
    </row>
    <row r="77" spans="1:7" ht="44.25" customHeight="1">
      <c r="A77" s="231" t="s">
        <v>327</v>
      </c>
      <c r="B77" s="232" t="s">
        <v>337</v>
      </c>
      <c r="C77" s="247">
        <v>4000000</v>
      </c>
      <c r="D77" s="247">
        <v>3000000</v>
      </c>
      <c r="E77" s="247">
        <v>1000000</v>
      </c>
      <c r="F77" s="248">
        <v>0</v>
      </c>
      <c r="G77" s="221"/>
    </row>
    <row r="78" spans="1:7" ht="36.75" customHeight="1">
      <c r="A78" s="515" t="s">
        <v>153</v>
      </c>
      <c r="B78" s="232" t="s">
        <v>334</v>
      </c>
      <c r="C78" s="247">
        <v>5000000</v>
      </c>
      <c r="D78" s="247">
        <v>3750000</v>
      </c>
      <c r="E78" s="247">
        <v>1250000</v>
      </c>
      <c r="F78" s="248">
        <v>0</v>
      </c>
      <c r="G78" s="221"/>
    </row>
    <row r="79" spans="1:7" ht="33" customHeight="1">
      <c r="A79" s="516"/>
      <c r="B79" s="232" t="s">
        <v>333</v>
      </c>
      <c r="C79" s="247">
        <v>800000</v>
      </c>
      <c r="D79" s="247">
        <v>600000</v>
      </c>
      <c r="E79" s="247">
        <v>200000</v>
      </c>
      <c r="F79" s="248">
        <v>0</v>
      </c>
      <c r="G79" s="221"/>
    </row>
    <row r="80" spans="1:7" ht="32.25" customHeight="1">
      <c r="A80" s="231" t="s">
        <v>328</v>
      </c>
      <c r="B80" s="232" t="s">
        <v>332</v>
      </c>
      <c r="C80" s="247">
        <v>800000</v>
      </c>
      <c r="D80" s="247">
        <v>500000</v>
      </c>
      <c r="E80" s="247">
        <v>300000</v>
      </c>
      <c r="F80" s="248">
        <v>0</v>
      </c>
      <c r="G80" s="221"/>
    </row>
    <row r="81" spans="1:7" ht="39" customHeight="1">
      <c r="A81" s="231" t="s">
        <v>122</v>
      </c>
      <c r="B81" s="232" t="s">
        <v>331</v>
      </c>
      <c r="C81" s="247">
        <v>900000</v>
      </c>
      <c r="D81" s="247">
        <v>675000</v>
      </c>
      <c r="E81" s="247">
        <v>225000</v>
      </c>
      <c r="F81" s="248">
        <v>0</v>
      </c>
      <c r="G81" s="221"/>
    </row>
    <row r="82" spans="1:7" ht="31.5" customHeight="1">
      <c r="A82" s="231" t="s">
        <v>160</v>
      </c>
      <c r="B82" s="232" t="s">
        <v>330</v>
      </c>
      <c r="C82" s="247">
        <v>400000</v>
      </c>
      <c r="D82" s="247">
        <v>300000</v>
      </c>
      <c r="E82" s="248">
        <v>0</v>
      </c>
      <c r="F82" s="247">
        <v>0</v>
      </c>
      <c r="G82" s="221"/>
    </row>
    <row r="83" spans="1:7" ht="27.75" customHeight="1">
      <c r="A83" s="231" t="s">
        <v>162</v>
      </c>
      <c r="B83" s="232" t="s">
        <v>329</v>
      </c>
      <c r="C83" s="247">
        <v>8700000</v>
      </c>
      <c r="D83" s="247">
        <v>6525000</v>
      </c>
      <c r="E83" s="247">
        <v>2175000</v>
      </c>
      <c r="F83" s="248">
        <v>0</v>
      </c>
      <c r="G83" s="221"/>
    </row>
    <row r="84" spans="1:7" ht="57.75" customHeight="1">
      <c r="A84" s="231" t="s">
        <v>29</v>
      </c>
      <c r="B84" s="232" t="s">
        <v>28</v>
      </c>
      <c r="C84" s="247">
        <v>176000</v>
      </c>
      <c r="D84" s="247">
        <v>88000</v>
      </c>
      <c r="E84" s="247">
        <v>88000</v>
      </c>
      <c r="F84" s="247">
        <v>0</v>
      </c>
      <c r="G84" s="221"/>
    </row>
    <row r="85" spans="1:7" ht="18" customHeight="1">
      <c r="A85" s="483" t="s">
        <v>189</v>
      </c>
      <c r="B85" s="483" t="s">
        <v>116</v>
      </c>
      <c r="C85" s="522" t="s">
        <v>190</v>
      </c>
      <c r="D85" s="487" t="s">
        <v>302</v>
      </c>
      <c r="E85" s="523"/>
      <c r="F85" s="475"/>
      <c r="G85" s="221"/>
    </row>
    <row r="86" spans="1:7" ht="36" customHeight="1">
      <c r="A86" s="484"/>
      <c r="B86" s="484"/>
      <c r="C86" s="484"/>
      <c r="D86" s="273" t="s">
        <v>192</v>
      </c>
      <c r="E86" s="273" t="s">
        <v>118</v>
      </c>
      <c r="F86" s="277" t="s">
        <v>293</v>
      </c>
      <c r="G86" s="221"/>
    </row>
    <row r="87" spans="1:7" ht="101.25" customHeight="1">
      <c r="A87" s="463" t="s">
        <v>339</v>
      </c>
      <c r="B87" s="280" t="s">
        <v>306</v>
      </c>
      <c r="C87" s="253">
        <v>7000000</v>
      </c>
      <c r="D87" s="253">
        <v>5250000</v>
      </c>
      <c r="E87" s="253">
        <v>1750000</v>
      </c>
      <c r="F87" s="266">
        <v>0</v>
      </c>
      <c r="G87" s="226">
        <f aca="true" t="shared" si="2" ref="G87:G92">SUM(D87:F87)</f>
        <v>7000000</v>
      </c>
    </row>
    <row r="88" spans="1:7" ht="39.75" customHeight="1">
      <c r="A88" s="517"/>
      <c r="B88" s="271" t="s">
        <v>340</v>
      </c>
      <c r="C88" s="244">
        <v>3800000</v>
      </c>
      <c r="D88" s="244">
        <v>2850000</v>
      </c>
      <c r="E88" s="244">
        <v>950000</v>
      </c>
      <c r="F88" s="245">
        <v>0</v>
      </c>
      <c r="G88" s="226">
        <f t="shared" si="2"/>
        <v>3800000</v>
      </c>
    </row>
    <row r="89" spans="1:7" ht="40.5" customHeight="1">
      <c r="A89" s="517"/>
      <c r="B89" s="271" t="s">
        <v>338</v>
      </c>
      <c r="C89" s="244">
        <v>300000</v>
      </c>
      <c r="D89" s="244">
        <v>225000</v>
      </c>
      <c r="E89" s="244">
        <v>75000</v>
      </c>
      <c r="F89" s="245">
        <v>0</v>
      </c>
      <c r="G89" s="226">
        <f t="shared" si="2"/>
        <v>300000</v>
      </c>
    </row>
    <row r="90" spans="1:7" ht="40.5" customHeight="1">
      <c r="A90" s="517"/>
      <c r="B90" s="271" t="s">
        <v>110</v>
      </c>
      <c r="C90" s="244">
        <v>4200000</v>
      </c>
      <c r="D90" s="244">
        <v>3150000</v>
      </c>
      <c r="E90" s="244">
        <v>1050000</v>
      </c>
      <c r="F90" s="245">
        <v>0</v>
      </c>
      <c r="G90" s="226">
        <f t="shared" si="2"/>
        <v>4200000</v>
      </c>
    </row>
    <row r="91" spans="1:7" ht="49.5" customHeight="1">
      <c r="A91" s="517"/>
      <c r="B91" s="271" t="s">
        <v>27</v>
      </c>
      <c r="C91" s="244">
        <v>1000000</v>
      </c>
      <c r="D91" s="244">
        <v>750000</v>
      </c>
      <c r="E91" s="244">
        <v>250000</v>
      </c>
      <c r="F91" s="245">
        <v>0</v>
      </c>
      <c r="G91" s="226">
        <f t="shared" si="2"/>
        <v>1000000</v>
      </c>
    </row>
    <row r="92" spans="1:7" ht="41.25" customHeight="1">
      <c r="A92" s="517"/>
      <c r="B92" s="271" t="s">
        <v>26</v>
      </c>
      <c r="C92" s="244">
        <v>3500000</v>
      </c>
      <c r="D92" s="244">
        <v>2625000</v>
      </c>
      <c r="E92" s="244">
        <v>875000</v>
      </c>
      <c r="F92" s="245">
        <v>0</v>
      </c>
      <c r="G92" s="226">
        <f t="shared" si="2"/>
        <v>3500000</v>
      </c>
    </row>
    <row r="93" spans="1:7" ht="40.5" customHeight="1">
      <c r="A93" s="517"/>
      <c r="B93" s="271" t="s">
        <v>25</v>
      </c>
      <c r="C93" s="244">
        <v>1600000</v>
      </c>
      <c r="D93" s="244">
        <v>1200000</v>
      </c>
      <c r="E93" s="244">
        <v>400000</v>
      </c>
      <c r="F93" s="245">
        <v>0</v>
      </c>
      <c r="G93" s="221"/>
    </row>
    <row r="94" spans="1:7" ht="42.75" customHeight="1">
      <c r="A94" s="517"/>
      <c r="B94" s="271" t="s">
        <v>24</v>
      </c>
      <c r="C94" s="244">
        <v>2100000</v>
      </c>
      <c r="D94" s="244">
        <v>1575000</v>
      </c>
      <c r="E94" s="244">
        <v>525000</v>
      </c>
      <c r="F94" s="245">
        <v>0</v>
      </c>
      <c r="G94" s="228">
        <f>SUM(D94:F94)</f>
        <v>2100000</v>
      </c>
    </row>
    <row r="95" spans="1:7" ht="41.25" customHeight="1">
      <c r="A95" s="518"/>
      <c r="B95" s="271" t="s">
        <v>23</v>
      </c>
      <c r="C95" s="244">
        <v>1700000</v>
      </c>
      <c r="D95" s="244">
        <v>1275000</v>
      </c>
      <c r="E95" s="244">
        <v>425000</v>
      </c>
      <c r="F95" s="245">
        <v>0</v>
      </c>
      <c r="G95" s="228">
        <f>SUM(D95:F95)</f>
        <v>1700000</v>
      </c>
    </row>
    <row r="96" spans="1:7" ht="20.25" customHeight="1">
      <c r="A96" s="483" t="s">
        <v>189</v>
      </c>
      <c r="B96" s="483" t="s">
        <v>116</v>
      </c>
      <c r="C96" s="522" t="s">
        <v>190</v>
      </c>
      <c r="D96" s="487" t="s">
        <v>302</v>
      </c>
      <c r="E96" s="523"/>
      <c r="F96" s="475"/>
      <c r="G96" s="228"/>
    </row>
    <row r="97" spans="1:7" ht="30.75" customHeight="1">
      <c r="A97" s="484"/>
      <c r="B97" s="484"/>
      <c r="C97" s="484"/>
      <c r="D97" s="273" t="s">
        <v>192</v>
      </c>
      <c r="E97" s="273" t="s">
        <v>118</v>
      </c>
      <c r="F97" s="277" t="s">
        <v>293</v>
      </c>
      <c r="G97" s="228"/>
    </row>
    <row r="98" spans="1:7" ht="39.75" customHeight="1">
      <c r="A98" s="463" t="s">
        <v>339</v>
      </c>
      <c r="B98" s="271" t="s">
        <v>22</v>
      </c>
      <c r="C98" s="244">
        <v>400000</v>
      </c>
      <c r="D98" s="244">
        <v>300000</v>
      </c>
      <c r="E98" s="244">
        <v>100000</v>
      </c>
      <c r="F98" s="245">
        <v>0</v>
      </c>
      <c r="G98" s="228">
        <f aca="true" t="shared" si="3" ref="G98:G103">SUM(D98:F98)</f>
        <v>400000</v>
      </c>
    </row>
    <row r="99" spans="1:7" ht="38.25" customHeight="1">
      <c r="A99" s="461"/>
      <c r="B99" s="271" t="s">
        <v>21</v>
      </c>
      <c r="C99" s="267">
        <v>500000</v>
      </c>
      <c r="D99" s="247">
        <v>375000</v>
      </c>
      <c r="E99" s="247">
        <v>125000</v>
      </c>
      <c r="F99" s="245">
        <v>0</v>
      </c>
      <c r="G99" s="228">
        <f t="shared" si="3"/>
        <v>500000</v>
      </c>
    </row>
    <row r="100" spans="1:7" ht="41.25" customHeight="1">
      <c r="A100" s="461"/>
      <c r="B100" s="232" t="s">
        <v>111</v>
      </c>
      <c r="C100" s="267">
        <v>1400000</v>
      </c>
      <c r="D100" s="247">
        <v>1050000</v>
      </c>
      <c r="E100" s="247">
        <v>350000</v>
      </c>
      <c r="F100" s="248">
        <v>0</v>
      </c>
      <c r="G100" s="228">
        <f t="shared" si="3"/>
        <v>1400000</v>
      </c>
    </row>
    <row r="101" spans="1:7" ht="37.5" customHeight="1">
      <c r="A101" s="461"/>
      <c r="B101" s="232" t="s">
        <v>112</v>
      </c>
      <c r="C101" s="267">
        <v>1500000</v>
      </c>
      <c r="D101" s="247">
        <v>1125000</v>
      </c>
      <c r="E101" s="247">
        <v>375000</v>
      </c>
      <c r="F101" s="248">
        <v>0</v>
      </c>
      <c r="G101" s="228">
        <f t="shared" si="3"/>
        <v>1500000</v>
      </c>
    </row>
    <row r="102" spans="1:7" ht="39.75" customHeight="1">
      <c r="A102" s="462"/>
      <c r="B102" s="232" t="s">
        <v>91</v>
      </c>
      <c r="C102" s="267">
        <v>580000</v>
      </c>
      <c r="D102" s="247">
        <v>435000</v>
      </c>
      <c r="E102" s="247">
        <v>145000</v>
      </c>
      <c r="F102" s="248">
        <v>0</v>
      </c>
      <c r="G102" s="228">
        <f t="shared" si="3"/>
        <v>580000</v>
      </c>
    </row>
    <row r="103" spans="1:7" ht="32.25" customHeight="1">
      <c r="A103" s="468" t="s">
        <v>304</v>
      </c>
      <c r="B103" s="470"/>
      <c r="C103" s="241">
        <f>SUM(C74:C102)</f>
        <v>53006000</v>
      </c>
      <c r="D103" s="241">
        <f>SUM(D74:D102)</f>
        <v>39610500</v>
      </c>
      <c r="E103" s="241">
        <f>SUM(E74:E102)</f>
        <v>13295500</v>
      </c>
      <c r="F103" s="272"/>
      <c r="G103" s="228">
        <f t="shared" si="3"/>
        <v>52906000</v>
      </c>
    </row>
    <row r="104" spans="1:12" ht="12.75">
      <c r="A104" s="222"/>
      <c r="H104" s="222"/>
      <c r="I104" s="281">
        <v>53006000</v>
      </c>
      <c r="J104" s="222"/>
      <c r="K104" s="222"/>
      <c r="L104" s="222"/>
    </row>
    <row r="105" spans="1:12" ht="12.75">
      <c r="A105" s="222"/>
      <c r="H105" s="222"/>
      <c r="I105" s="281">
        <f>SUM(C74:C102)</f>
        <v>53006000</v>
      </c>
      <c r="J105" s="222"/>
      <c r="K105" s="222"/>
      <c r="L105" s="222"/>
    </row>
    <row r="106" spans="1:6" ht="15">
      <c r="A106" s="499" t="s">
        <v>195</v>
      </c>
      <c r="B106" s="500"/>
      <c r="C106" s="500"/>
      <c r="D106" s="500"/>
      <c r="E106" s="500"/>
      <c r="F106" s="500"/>
    </row>
    <row r="107" spans="1:6" ht="12.75">
      <c r="A107" s="485" t="s">
        <v>189</v>
      </c>
      <c r="B107" s="485" t="s">
        <v>116</v>
      </c>
      <c r="C107" s="485" t="s">
        <v>190</v>
      </c>
      <c r="D107" s="485" t="s">
        <v>117</v>
      </c>
      <c r="E107" s="485"/>
      <c r="F107" s="485"/>
    </row>
    <row r="108" spans="1:6" ht="33.75">
      <c r="A108" s="486"/>
      <c r="B108" s="485"/>
      <c r="C108" s="486"/>
      <c r="D108" s="274" t="s">
        <v>192</v>
      </c>
      <c r="E108" s="274" t="s">
        <v>118</v>
      </c>
      <c r="F108" s="279" t="s">
        <v>293</v>
      </c>
    </row>
    <row r="109" spans="1:6" ht="31.5">
      <c r="A109" s="231" t="s">
        <v>294</v>
      </c>
      <c r="B109" s="232" t="s">
        <v>315</v>
      </c>
      <c r="C109" s="244">
        <v>304850</v>
      </c>
      <c r="D109" s="245">
        <v>259120</v>
      </c>
      <c r="E109" s="244">
        <v>45730</v>
      </c>
      <c r="F109" s="246"/>
    </row>
    <row r="110" spans="1:6" ht="31.5">
      <c r="A110" s="231" t="s">
        <v>127</v>
      </c>
      <c r="B110" s="232" t="s">
        <v>316</v>
      </c>
      <c r="C110" s="244">
        <v>462265</v>
      </c>
      <c r="D110" s="244">
        <v>392925</v>
      </c>
      <c r="E110" s="244">
        <v>69340</v>
      </c>
      <c r="F110" s="245">
        <v>0</v>
      </c>
    </row>
    <row r="111" spans="1:6" ht="31.5">
      <c r="A111" s="231" t="s">
        <v>203</v>
      </c>
      <c r="B111" s="232" t="s">
        <v>92</v>
      </c>
      <c r="C111" s="244">
        <v>757910</v>
      </c>
      <c r="D111" s="244">
        <v>644224</v>
      </c>
      <c r="E111" s="244">
        <v>113686</v>
      </c>
      <c r="F111" s="245">
        <v>0</v>
      </c>
    </row>
    <row r="112" spans="1:6" ht="31.5">
      <c r="A112" s="231" t="s">
        <v>90</v>
      </c>
      <c r="B112" s="232" t="s">
        <v>93</v>
      </c>
      <c r="C112" s="244">
        <v>191348</v>
      </c>
      <c r="D112" s="244">
        <v>162646</v>
      </c>
      <c r="E112" s="244">
        <v>28702</v>
      </c>
      <c r="F112" s="245">
        <v>0</v>
      </c>
    </row>
    <row r="113" spans="1:6" ht="31.5">
      <c r="A113" s="231" t="s">
        <v>295</v>
      </c>
      <c r="B113" s="232" t="s">
        <v>94</v>
      </c>
      <c r="C113" s="247">
        <v>119023</v>
      </c>
      <c r="D113" s="247">
        <v>101170</v>
      </c>
      <c r="E113" s="247">
        <v>17853</v>
      </c>
      <c r="F113" s="248">
        <v>0</v>
      </c>
    </row>
    <row r="114" spans="1:6" ht="21">
      <c r="A114" s="231" t="s">
        <v>89</v>
      </c>
      <c r="B114" s="232" t="s">
        <v>317</v>
      </c>
      <c r="C114" s="247">
        <v>214898</v>
      </c>
      <c r="D114" s="247">
        <v>182663</v>
      </c>
      <c r="E114" s="247">
        <v>32235</v>
      </c>
      <c r="F114" s="248">
        <v>0</v>
      </c>
    </row>
    <row r="115" spans="1:6" ht="31.5">
      <c r="A115" s="231" t="s">
        <v>320</v>
      </c>
      <c r="B115" s="232" t="s">
        <v>318</v>
      </c>
      <c r="C115" s="244">
        <v>1297185</v>
      </c>
      <c r="D115" s="244">
        <v>1102607</v>
      </c>
      <c r="E115" s="244">
        <v>194578</v>
      </c>
      <c r="F115" s="245">
        <v>0</v>
      </c>
    </row>
    <row r="116" spans="1:6" ht="31.5">
      <c r="A116" s="231" t="s">
        <v>88</v>
      </c>
      <c r="B116" s="232" t="s">
        <v>319</v>
      </c>
      <c r="C116" s="247">
        <v>800000</v>
      </c>
      <c r="D116" s="247">
        <v>600000</v>
      </c>
      <c r="E116" s="247">
        <v>200000</v>
      </c>
      <c r="F116" s="248">
        <v>0</v>
      </c>
    </row>
    <row r="117" spans="1:6" ht="12.75">
      <c r="A117" s="497" t="s">
        <v>208</v>
      </c>
      <c r="B117" s="498"/>
      <c r="C117" s="240">
        <f>SUM(C109:C116)</f>
        <v>4147479</v>
      </c>
      <c r="D117" s="240">
        <f>SUM(D109:D116)</f>
        <v>3445355</v>
      </c>
      <c r="E117" s="240">
        <f>SUM(E109:E116)</f>
        <v>702124</v>
      </c>
      <c r="F117" s="240">
        <f>SUM(F109:F116)</f>
        <v>0</v>
      </c>
    </row>
    <row r="118" spans="1:6" ht="12.75">
      <c r="A118" s="235"/>
      <c r="B118" s="236"/>
      <c r="C118" s="237"/>
      <c r="D118" s="237"/>
      <c r="E118" s="237"/>
      <c r="F118" s="237"/>
    </row>
    <row r="119" spans="1:6" ht="15">
      <c r="A119" s="477" t="s">
        <v>194</v>
      </c>
      <c r="B119" s="478"/>
      <c r="C119" s="478"/>
      <c r="D119" s="478"/>
      <c r="E119" s="478"/>
      <c r="F119" s="479"/>
    </row>
    <row r="120" spans="1:6" ht="12.75">
      <c r="A120" s="485" t="s">
        <v>189</v>
      </c>
      <c r="B120" s="485" t="s">
        <v>116</v>
      </c>
      <c r="C120" s="485" t="s">
        <v>190</v>
      </c>
      <c r="D120" s="485" t="s">
        <v>117</v>
      </c>
      <c r="E120" s="491"/>
      <c r="F120" s="491"/>
    </row>
    <row r="121" spans="1:6" ht="12.75">
      <c r="A121" s="491"/>
      <c r="B121" s="491"/>
      <c r="C121" s="491"/>
      <c r="D121" s="485" t="s">
        <v>192</v>
      </c>
      <c r="E121" s="485" t="s">
        <v>118</v>
      </c>
      <c r="F121" s="501" t="s">
        <v>293</v>
      </c>
    </row>
    <row r="122" spans="1:6" ht="12.75">
      <c r="A122" s="491"/>
      <c r="B122" s="491"/>
      <c r="C122" s="491"/>
      <c r="D122" s="486"/>
      <c r="E122" s="491"/>
      <c r="F122" s="502"/>
    </row>
    <row r="123" spans="1:6" ht="42">
      <c r="A123" s="231" t="s">
        <v>299</v>
      </c>
      <c r="B123" s="232" t="s">
        <v>95</v>
      </c>
      <c r="C123" s="247">
        <v>238646</v>
      </c>
      <c r="D123" s="247">
        <v>202849</v>
      </c>
      <c r="E123" s="244">
        <v>35797</v>
      </c>
      <c r="F123" s="245">
        <v>0</v>
      </c>
    </row>
    <row r="124" spans="1:6" ht="31.5">
      <c r="A124" s="231" t="s">
        <v>303</v>
      </c>
      <c r="B124" s="232" t="s">
        <v>97</v>
      </c>
      <c r="C124" s="247">
        <v>275947</v>
      </c>
      <c r="D124" s="247">
        <v>234555</v>
      </c>
      <c r="E124" s="244">
        <v>41392</v>
      </c>
      <c r="F124" s="245">
        <v>0</v>
      </c>
    </row>
    <row r="125" spans="1:6" ht="31.5">
      <c r="A125" s="286" t="s">
        <v>87</v>
      </c>
      <c r="B125" s="232" t="s">
        <v>96</v>
      </c>
      <c r="C125" s="247">
        <v>395340</v>
      </c>
      <c r="D125" s="247"/>
      <c r="E125" s="249"/>
      <c r="F125" s="250"/>
    </row>
    <row r="126" spans="1:6" ht="31.5">
      <c r="A126" s="524" t="s">
        <v>300</v>
      </c>
      <c r="B126" s="232" t="s">
        <v>98</v>
      </c>
      <c r="C126" s="287"/>
      <c r="D126" s="287"/>
      <c r="E126" s="252"/>
      <c r="F126" s="251"/>
    </row>
    <row r="127" spans="1:6" ht="31.5">
      <c r="A127" s="525"/>
      <c r="B127" s="232" t="s">
        <v>99</v>
      </c>
      <c r="C127" s="287"/>
      <c r="D127" s="287"/>
      <c r="E127" s="252"/>
      <c r="F127" s="251"/>
    </row>
    <row r="128" spans="1:6" ht="31.5">
      <c r="A128" s="525"/>
      <c r="B128" s="232" t="s">
        <v>100</v>
      </c>
      <c r="C128" s="287"/>
      <c r="D128" s="287"/>
      <c r="E128" s="252"/>
      <c r="F128" s="251"/>
    </row>
    <row r="129" spans="1:6" ht="31.5">
      <c r="A129" s="524" t="s">
        <v>86</v>
      </c>
      <c r="B129" s="232" t="s">
        <v>305</v>
      </c>
      <c r="C129" s="287"/>
      <c r="D129" s="287"/>
      <c r="E129" s="252"/>
      <c r="F129" s="251"/>
    </row>
    <row r="130" spans="1:6" ht="31.5">
      <c r="A130" s="524"/>
      <c r="B130" s="232" t="s">
        <v>101</v>
      </c>
      <c r="C130" s="287"/>
      <c r="D130" s="287"/>
      <c r="E130" s="252"/>
      <c r="F130" s="251"/>
    </row>
    <row r="131" spans="1:6" ht="31.5">
      <c r="A131" s="286" t="s">
        <v>341</v>
      </c>
      <c r="B131" s="232" t="s">
        <v>102</v>
      </c>
      <c r="C131" s="247">
        <v>344240</v>
      </c>
      <c r="D131" s="287"/>
      <c r="E131" s="252"/>
      <c r="F131" s="251"/>
    </row>
    <row r="132" spans="1:6" ht="12.75">
      <c r="A132" s="483" t="s">
        <v>189</v>
      </c>
      <c r="B132" s="483" t="s">
        <v>116</v>
      </c>
      <c r="C132" s="483" t="s">
        <v>190</v>
      </c>
      <c r="D132" s="520" t="s">
        <v>302</v>
      </c>
      <c r="E132" s="488"/>
      <c r="F132" s="489"/>
    </row>
    <row r="133" spans="1:6" ht="33.75">
      <c r="A133" s="484"/>
      <c r="B133" s="484"/>
      <c r="C133" s="503"/>
      <c r="D133" s="273" t="s">
        <v>192</v>
      </c>
      <c r="E133" s="273" t="s">
        <v>118</v>
      </c>
      <c r="F133" s="273" t="s">
        <v>293</v>
      </c>
    </row>
    <row r="134" spans="1:6" ht="31.5">
      <c r="A134" s="524" t="s">
        <v>85</v>
      </c>
      <c r="B134" s="232" t="s">
        <v>307</v>
      </c>
      <c r="C134" s="251"/>
      <c r="D134" s="251"/>
      <c r="E134" s="252"/>
      <c r="F134" s="251"/>
    </row>
    <row r="135" spans="1:6" ht="31.5">
      <c r="A135" s="524"/>
      <c r="B135" s="232" t="s">
        <v>308</v>
      </c>
      <c r="C135" s="251"/>
      <c r="D135" s="251"/>
      <c r="E135" s="252"/>
      <c r="F135" s="251"/>
    </row>
    <row r="136" spans="1:6" ht="31.5">
      <c r="A136" s="524" t="s">
        <v>342</v>
      </c>
      <c r="B136" s="232" t="s">
        <v>309</v>
      </c>
      <c r="C136" s="251"/>
      <c r="D136" s="251"/>
      <c r="E136" s="252"/>
      <c r="F136" s="251"/>
    </row>
    <row r="137" spans="1:6" ht="31.5">
      <c r="A137" s="524"/>
      <c r="B137" s="232" t="s">
        <v>310</v>
      </c>
      <c r="C137" s="251"/>
      <c r="D137" s="251"/>
      <c r="E137" s="252"/>
      <c r="F137" s="251"/>
    </row>
    <row r="138" spans="1:6" ht="31.5">
      <c r="A138" s="524"/>
      <c r="B138" s="232" t="s">
        <v>311</v>
      </c>
      <c r="C138" s="251"/>
      <c r="D138" s="251"/>
      <c r="E138" s="252"/>
      <c r="F138" s="251"/>
    </row>
    <row r="139" spans="1:6" ht="31.5">
      <c r="A139" s="524"/>
      <c r="B139" s="232" t="s">
        <v>312</v>
      </c>
      <c r="C139" s="251"/>
      <c r="D139" s="251"/>
      <c r="E139" s="252"/>
      <c r="F139" s="251"/>
    </row>
    <row r="140" spans="1:6" ht="31.5">
      <c r="A140" s="504" t="s">
        <v>84</v>
      </c>
      <c r="B140" s="234" t="s">
        <v>313</v>
      </c>
      <c r="C140" s="253">
        <v>700000</v>
      </c>
      <c r="D140" s="253">
        <v>525000</v>
      </c>
      <c r="E140" s="253">
        <v>175000</v>
      </c>
      <c r="F140" s="254">
        <v>0</v>
      </c>
    </row>
    <row r="141" spans="1:6" ht="31.5">
      <c r="A141" s="505"/>
      <c r="B141" s="233" t="s">
        <v>103</v>
      </c>
      <c r="C141" s="255">
        <v>1800000</v>
      </c>
      <c r="D141" s="256">
        <v>1350000</v>
      </c>
      <c r="E141" s="257">
        <v>450000</v>
      </c>
      <c r="F141" s="258">
        <v>0</v>
      </c>
    </row>
    <row r="142" spans="1:6" ht="31.5">
      <c r="A142" s="231" t="s">
        <v>83</v>
      </c>
      <c r="B142" s="239" t="s">
        <v>104</v>
      </c>
      <c r="C142" s="259">
        <v>3700000</v>
      </c>
      <c r="D142" s="256">
        <v>2775000</v>
      </c>
      <c r="E142" s="256">
        <v>925000</v>
      </c>
      <c r="F142" s="260">
        <v>0</v>
      </c>
    </row>
    <row r="143" spans="1:6" ht="21">
      <c r="A143" s="231" t="s">
        <v>343</v>
      </c>
      <c r="B143" s="232" t="s">
        <v>314</v>
      </c>
      <c r="C143" s="285">
        <v>115000</v>
      </c>
      <c r="D143" s="285">
        <v>0</v>
      </c>
      <c r="E143" s="285">
        <v>115000</v>
      </c>
      <c r="F143" s="285"/>
    </row>
    <row r="144" spans="1:6" ht="12.75">
      <c r="A144" s="468" t="s">
        <v>301</v>
      </c>
      <c r="B144" s="470"/>
      <c r="C144" s="241">
        <f>SUM(C123:C143)</f>
        <v>7569173</v>
      </c>
      <c r="D144" s="241">
        <f>SUM(D123:D143)</f>
        <v>5087404</v>
      </c>
      <c r="E144" s="241">
        <f>SUM(E123:E143)</f>
        <v>1742189</v>
      </c>
      <c r="F144" s="241">
        <f>SUM(F123:F143)</f>
        <v>0</v>
      </c>
    </row>
    <row r="145" spans="1:6" ht="12.75">
      <c r="A145" s="506"/>
      <c r="B145" s="507"/>
      <c r="C145" s="507"/>
      <c r="D145" s="507"/>
      <c r="E145" s="507"/>
      <c r="F145" s="508"/>
    </row>
    <row r="146" spans="1:6" ht="15">
      <c r="A146" s="477" t="s">
        <v>291</v>
      </c>
      <c r="B146" s="478"/>
      <c r="C146" s="478"/>
      <c r="D146" s="478"/>
      <c r="E146" s="478"/>
      <c r="F146" s="479"/>
    </row>
    <row r="147" spans="1:6" ht="12.75">
      <c r="A147" s="483" t="s">
        <v>189</v>
      </c>
      <c r="B147" s="483" t="s">
        <v>116</v>
      </c>
      <c r="C147" s="458" t="s">
        <v>190</v>
      </c>
      <c r="D147" s="487" t="s">
        <v>302</v>
      </c>
      <c r="E147" s="488"/>
      <c r="F147" s="489"/>
    </row>
    <row r="148" spans="1:6" ht="33.75">
      <c r="A148" s="503"/>
      <c r="B148" s="484"/>
      <c r="C148" s="459"/>
      <c r="D148" s="278" t="s">
        <v>192</v>
      </c>
      <c r="E148" s="278" t="s">
        <v>118</v>
      </c>
      <c r="F148" s="273" t="s">
        <v>115</v>
      </c>
    </row>
    <row r="149" spans="1:6" ht="12.75">
      <c r="A149" s="504" t="s">
        <v>33</v>
      </c>
      <c r="B149" s="463" t="s">
        <v>34</v>
      </c>
      <c r="C149" s="509">
        <v>3500000</v>
      </c>
      <c r="D149" s="509">
        <v>2625000</v>
      </c>
      <c r="E149" s="509">
        <v>875000</v>
      </c>
      <c r="F149" s="511">
        <v>0</v>
      </c>
    </row>
    <row r="150" spans="1:6" ht="12.75">
      <c r="A150" s="513"/>
      <c r="B150" s="465"/>
      <c r="C150" s="510"/>
      <c r="D150" s="510"/>
      <c r="E150" s="510"/>
      <c r="F150" s="510"/>
    </row>
    <row r="151" spans="1:6" ht="31.5">
      <c r="A151" s="231" t="s">
        <v>32</v>
      </c>
      <c r="B151" s="232" t="s">
        <v>35</v>
      </c>
      <c r="C151" s="244"/>
      <c r="D151" s="244"/>
      <c r="E151" s="244"/>
      <c r="F151" s="245"/>
    </row>
    <row r="152" spans="1:6" ht="31.5">
      <c r="A152" s="231" t="s">
        <v>107</v>
      </c>
      <c r="B152" s="232" t="s">
        <v>108</v>
      </c>
      <c r="C152" s="244">
        <v>1300000</v>
      </c>
      <c r="D152" s="244">
        <v>975000</v>
      </c>
      <c r="E152" s="244">
        <v>325000</v>
      </c>
      <c r="F152" s="245">
        <v>0</v>
      </c>
    </row>
    <row r="153" spans="1:6" ht="21">
      <c r="A153" s="504" t="s">
        <v>31</v>
      </c>
      <c r="B153" s="238" t="s">
        <v>36</v>
      </c>
      <c r="C153" s="256">
        <v>408360</v>
      </c>
      <c r="D153" s="265"/>
      <c r="E153" s="265"/>
      <c r="F153" s="265"/>
    </row>
    <row r="154" spans="1:6" ht="21">
      <c r="A154" s="512"/>
      <c r="B154" s="232" t="s">
        <v>113</v>
      </c>
      <c r="C154" s="266"/>
      <c r="D154" s="245"/>
      <c r="E154" s="245"/>
      <c r="F154" s="245"/>
    </row>
    <row r="155" spans="1:6" ht="12.75">
      <c r="A155" s="468" t="s">
        <v>114</v>
      </c>
      <c r="B155" s="470"/>
      <c r="C155" s="242">
        <f>SUM(C147:C154)</f>
        <v>5208360</v>
      </c>
      <c r="D155" s="242">
        <f>SUM(D147:D154)</f>
        <v>3600000</v>
      </c>
      <c r="E155" s="242">
        <f>SUM(E147:E154)</f>
        <v>1200000</v>
      </c>
      <c r="F155" s="243">
        <f>SUM(F147:F154)</f>
        <v>0</v>
      </c>
    </row>
    <row r="156" spans="1:6" ht="12.75">
      <c r="A156" s="282"/>
      <c r="B156" s="282"/>
      <c r="C156" s="283"/>
      <c r="D156" s="283"/>
      <c r="E156" s="283"/>
      <c r="F156" s="284"/>
    </row>
    <row r="157" spans="1:6" ht="12.75">
      <c r="A157" s="282"/>
      <c r="B157" s="282"/>
      <c r="C157" s="283"/>
      <c r="D157" s="283"/>
      <c r="E157" s="283"/>
      <c r="F157" s="284"/>
    </row>
    <row r="158" spans="1:6" ht="12.75">
      <c r="A158" s="282"/>
      <c r="B158" s="282"/>
      <c r="C158" s="283"/>
      <c r="D158" s="283"/>
      <c r="E158" s="283"/>
      <c r="F158" s="284"/>
    </row>
    <row r="159" spans="1:6" ht="12.75">
      <c r="A159" s="282"/>
      <c r="B159" s="282"/>
      <c r="C159" s="283"/>
      <c r="D159" s="283"/>
      <c r="E159" s="283"/>
      <c r="F159" s="284"/>
    </row>
    <row r="160" spans="1:6" ht="12.75">
      <c r="A160" s="282"/>
      <c r="B160" s="282"/>
      <c r="C160" s="283"/>
      <c r="D160" s="283"/>
      <c r="E160" s="283"/>
      <c r="F160" s="284"/>
    </row>
    <row r="161" spans="1:6" ht="12.75">
      <c r="A161" s="282"/>
      <c r="B161" s="282"/>
      <c r="C161" s="283"/>
      <c r="D161" s="283"/>
      <c r="E161" s="283"/>
      <c r="F161" s="284"/>
    </row>
    <row r="162" spans="1:6" ht="12.75">
      <c r="A162" s="282"/>
      <c r="B162" s="282"/>
      <c r="C162" s="283"/>
      <c r="D162" s="283"/>
      <c r="E162" s="283"/>
      <c r="F162" s="284"/>
    </row>
    <row r="163" spans="1:6" ht="15">
      <c r="A163" s="477" t="s">
        <v>292</v>
      </c>
      <c r="B163" s="478"/>
      <c r="C163" s="478"/>
      <c r="D163" s="478"/>
      <c r="E163" s="478"/>
      <c r="F163" s="479"/>
    </row>
    <row r="164" spans="1:6" ht="12.75">
      <c r="A164" s="514" t="s">
        <v>189</v>
      </c>
      <c r="B164" s="485" t="s">
        <v>116</v>
      </c>
      <c r="C164" s="485" t="s">
        <v>190</v>
      </c>
      <c r="D164" s="466" t="s">
        <v>117</v>
      </c>
      <c r="E164" s="467"/>
      <c r="F164" s="467"/>
    </row>
    <row r="165" spans="1:6" ht="33.75">
      <c r="A165" s="486"/>
      <c r="B165" s="486"/>
      <c r="C165" s="492"/>
      <c r="D165" s="275" t="s">
        <v>192</v>
      </c>
      <c r="E165" s="275" t="s">
        <v>118</v>
      </c>
      <c r="F165" s="276" t="s">
        <v>293</v>
      </c>
    </row>
    <row r="166" spans="1:6" ht="31.5">
      <c r="A166" s="515" t="s">
        <v>30</v>
      </c>
      <c r="B166" s="232" t="s">
        <v>109</v>
      </c>
      <c r="C166" s="247">
        <v>950000</v>
      </c>
      <c r="D166" s="247">
        <v>712500</v>
      </c>
      <c r="E166" s="247">
        <v>237500</v>
      </c>
      <c r="F166" s="248">
        <v>0</v>
      </c>
    </row>
    <row r="167" spans="1:6" ht="21">
      <c r="A167" s="515"/>
      <c r="B167" s="232" t="s">
        <v>336</v>
      </c>
      <c r="C167" s="247">
        <v>600000</v>
      </c>
      <c r="D167" s="247">
        <v>450000</v>
      </c>
      <c r="E167" s="247">
        <v>150000</v>
      </c>
      <c r="F167" s="248">
        <v>0</v>
      </c>
    </row>
    <row r="168" spans="1:6" ht="21">
      <c r="A168" s="516"/>
      <c r="B168" s="234" t="s">
        <v>335</v>
      </c>
      <c r="C168" s="253">
        <v>1100000</v>
      </c>
      <c r="D168" s="244">
        <v>825000</v>
      </c>
      <c r="E168" s="244">
        <v>275000</v>
      </c>
      <c r="F168" s="245">
        <v>0</v>
      </c>
    </row>
    <row r="169" spans="1:6" ht="31.5">
      <c r="A169" s="231" t="s">
        <v>327</v>
      </c>
      <c r="B169" s="232" t="s">
        <v>337</v>
      </c>
      <c r="C169" s="247">
        <v>4000000</v>
      </c>
      <c r="D169" s="247">
        <v>3000000</v>
      </c>
      <c r="E169" s="247">
        <v>1000000</v>
      </c>
      <c r="F169" s="248">
        <v>0</v>
      </c>
    </row>
    <row r="170" spans="1:6" ht="31.5">
      <c r="A170" s="515" t="s">
        <v>153</v>
      </c>
      <c r="B170" s="232" t="s">
        <v>334</v>
      </c>
      <c r="C170" s="247">
        <v>5000000</v>
      </c>
      <c r="D170" s="247">
        <v>3750000</v>
      </c>
      <c r="E170" s="247">
        <v>1250000</v>
      </c>
      <c r="F170" s="248">
        <v>0</v>
      </c>
    </row>
    <row r="171" spans="1:6" ht="21">
      <c r="A171" s="516"/>
      <c r="B171" s="232" t="s">
        <v>333</v>
      </c>
      <c r="C171" s="247">
        <v>800000</v>
      </c>
      <c r="D171" s="247">
        <v>600000</v>
      </c>
      <c r="E171" s="247">
        <v>200000</v>
      </c>
      <c r="F171" s="248">
        <v>0</v>
      </c>
    </row>
    <row r="172" spans="1:6" ht="21">
      <c r="A172" s="231" t="s">
        <v>328</v>
      </c>
      <c r="B172" s="232" t="s">
        <v>332</v>
      </c>
      <c r="C172" s="247">
        <v>800000</v>
      </c>
      <c r="D172" s="247">
        <v>500000</v>
      </c>
      <c r="E172" s="247">
        <v>300000</v>
      </c>
      <c r="F172" s="248">
        <v>0</v>
      </c>
    </row>
    <row r="173" spans="1:6" ht="21">
      <c r="A173" s="231" t="s">
        <v>122</v>
      </c>
      <c r="B173" s="232" t="s">
        <v>331</v>
      </c>
      <c r="C173" s="247">
        <v>900000</v>
      </c>
      <c r="D173" s="247">
        <v>675000</v>
      </c>
      <c r="E173" s="247">
        <v>225000</v>
      </c>
      <c r="F173" s="248">
        <v>0</v>
      </c>
    </row>
    <row r="174" spans="1:6" ht="21">
      <c r="A174" s="231" t="s">
        <v>160</v>
      </c>
      <c r="B174" s="232" t="s">
        <v>330</v>
      </c>
      <c r="C174" s="247">
        <v>400000</v>
      </c>
      <c r="D174" s="247">
        <v>300000</v>
      </c>
      <c r="E174" s="248">
        <v>0</v>
      </c>
      <c r="F174" s="247">
        <v>0</v>
      </c>
    </row>
    <row r="175" spans="1:6" ht="21">
      <c r="A175" s="231" t="s">
        <v>162</v>
      </c>
      <c r="B175" s="232" t="s">
        <v>329</v>
      </c>
      <c r="C175" s="247">
        <v>8700000</v>
      </c>
      <c r="D175" s="247">
        <v>6525000</v>
      </c>
      <c r="E175" s="247">
        <v>2175000</v>
      </c>
      <c r="F175" s="248">
        <v>0</v>
      </c>
    </row>
    <row r="176" spans="1:6" ht="31.5">
      <c r="A176" s="231" t="s">
        <v>29</v>
      </c>
      <c r="B176" s="232" t="s">
        <v>28</v>
      </c>
      <c r="C176" s="247">
        <v>176000</v>
      </c>
      <c r="D176" s="247">
        <v>88000</v>
      </c>
      <c r="E176" s="247">
        <v>88000</v>
      </c>
      <c r="F176" s="247">
        <v>0</v>
      </c>
    </row>
    <row r="177" spans="1:6" ht="12.75">
      <c r="A177" s="483" t="s">
        <v>189</v>
      </c>
      <c r="B177" s="483" t="s">
        <v>116</v>
      </c>
      <c r="C177" s="522" t="s">
        <v>190</v>
      </c>
      <c r="D177" s="487" t="s">
        <v>302</v>
      </c>
      <c r="E177" s="523"/>
      <c r="F177" s="475"/>
    </row>
    <row r="178" spans="1:6" ht="33.75">
      <c r="A178" s="484"/>
      <c r="B178" s="484"/>
      <c r="C178" s="484"/>
      <c r="D178" s="273" t="s">
        <v>192</v>
      </c>
      <c r="E178" s="273" t="s">
        <v>118</v>
      </c>
      <c r="F178" s="277" t="s">
        <v>293</v>
      </c>
    </row>
    <row r="179" spans="1:6" ht="94.5">
      <c r="A179" s="463" t="s">
        <v>339</v>
      </c>
      <c r="B179" s="280" t="s">
        <v>306</v>
      </c>
      <c r="C179" s="253">
        <v>7000000</v>
      </c>
      <c r="D179" s="253">
        <v>5250000</v>
      </c>
      <c r="E179" s="253">
        <v>1750000</v>
      </c>
      <c r="F179" s="266">
        <v>0</v>
      </c>
    </row>
    <row r="180" spans="1:6" ht="31.5">
      <c r="A180" s="517"/>
      <c r="B180" s="271" t="s">
        <v>340</v>
      </c>
      <c r="C180" s="244">
        <v>3800000</v>
      </c>
      <c r="D180" s="244">
        <v>2850000</v>
      </c>
      <c r="E180" s="244">
        <v>950000</v>
      </c>
      <c r="F180" s="245">
        <v>0</v>
      </c>
    </row>
    <row r="181" spans="1:6" ht="31.5">
      <c r="A181" s="517"/>
      <c r="B181" s="271" t="s">
        <v>338</v>
      </c>
      <c r="C181" s="244">
        <v>300000</v>
      </c>
      <c r="D181" s="244">
        <v>225000</v>
      </c>
      <c r="E181" s="244">
        <v>75000</v>
      </c>
      <c r="F181" s="245">
        <v>0</v>
      </c>
    </row>
    <row r="182" spans="1:6" ht="31.5">
      <c r="A182" s="517"/>
      <c r="B182" s="271" t="s">
        <v>110</v>
      </c>
      <c r="C182" s="244">
        <v>4200000</v>
      </c>
      <c r="D182" s="244">
        <v>3150000</v>
      </c>
      <c r="E182" s="244">
        <v>1050000</v>
      </c>
      <c r="F182" s="245">
        <v>0</v>
      </c>
    </row>
    <row r="183" spans="1:6" ht="42">
      <c r="A183" s="517"/>
      <c r="B183" s="271" t="s">
        <v>27</v>
      </c>
      <c r="C183" s="244">
        <v>1000000</v>
      </c>
      <c r="D183" s="244">
        <v>750000</v>
      </c>
      <c r="E183" s="244">
        <v>250000</v>
      </c>
      <c r="F183" s="245">
        <v>0</v>
      </c>
    </row>
    <row r="184" spans="1:6" ht="31.5">
      <c r="A184" s="517"/>
      <c r="B184" s="271" t="s">
        <v>26</v>
      </c>
      <c r="C184" s="244">
        <v>3500000</v>
      </c>
      <c r="D184" s="244">
        <v>2625000</v>
      </c>
      <c r="E184" s="244">
        <v>875000</v>
      </c>
      <c r="F184" s="245">
        <v>0</v>
      </c>
    </row>
    <row r="185" spans="1:6" ht="31.5">
      <c r="A185" s="517"/>
      <c r="B185" s="271" t="s">
        <v>25</v>
      </c>
      <c r="C185" s="244">
        <v>1600000</v>
      </c>
      <c r="D185" s="244">
        <v>1200000</v>
      </c>
      <c r="E185" s="244">
        <v>400000</v>
      </c>
      <c r="F185" s="245">
        <v>0</v>
      </c>
    </row>
    <row r="186" spans="1:6" ht="31.5">
      <c r="A186" s="517"/>
      <c r="B186" s="271" t="s">
        <v>24</v>
      </c>
      <c r="C186" s="244">
        <v>2100000</v>
      </c>
      <c r="D186" s="244">
        <v>1575000</v>
      </c>
      <c r="E186" s="244">
        <v>525000</v>
      </c>
      <c r="F186" s="245">
        <v>0</v>
      </c>
    </row>
    <row r="187" spans="1:6" ht="52.5">
      <c r="A187" s="518"/>
      <c r="B187" s="271" t="s">
        <v>23</v>
      </c>
      <c r="C187" s="244">
        <v>1700000</v>
      </c>
      <c r="D187" s="244">
        <v>1275000</v>
      </c>
      <c r="E187" s="244">
        <v>425000</v>
      </c>
      <c r="F187" s="245">
        <v>0</v>
      </c>
    </row>
    <row r="188" spans="1:6" ht="12.75">
      <c r="A188" s="483" t="s">
        <v>189</v>
      </c>
      <c r="B188" s="483" t="s">
        <v>116</v>
      </c>
      <c r="C188" s="522" t="s">
        <v>190</v>
      </c>
      <c r="D188" s="487" t="s">
        <v>302</v>
      </c>
      <c r="E188" s="523"/>
      <c r="F188" s="475"/>
    </row>
    <row r="189" spans="1:6" ht="33.75">
      <c r="A189" s="484"/>
      <c r="B189" s="484"/>
      <c r="C189" s="484"/>
      <c r="D189" s="273" t="s">
        <v>192</v>
      </c>
      <c r="E189" s="273" t="s">
        <v>118</v>
      </c>
      <c r="F189" s="277" t="s">
        <v>293</v>
      </c>
    </row>
    <row r="190" spans="1:6" ht="31.5">
      <c r="A190" s="463" t="s">
        <v>339</v>
      </c>
      <c r="B190" s="271" t="s">
        <v>22</v>
      </c>
      <c r="C190" s="244">
        <v>400000</v>
      </c>
      <c r="D190" s="244">
        <v>300000</v>
      </c>
      <c r="E190" s="244">
        <v>100000</v>
      </c>
      <c r="F190" s="245">
        <v>0</v>
      </c>
    </row>
    <row r="191" spans="1:6" ht="31.5">
      <c r="A191" s="461"/>
      <c r="B191" s="271" t="s">
        <v>21</v>
      </c>
      <c r="C191" s="267">
        <v>500000</v>
      </c>
      <c r="D191" s="247">
        <v>375000</v>
      </c>
      <c r="E191" s="247">
        <v>125000</v>
      </c>
      <c r="F191" s="245">
        <v>0</v>
      </c>
    </row>
    <row r="192" spans="1:6" ht="31.5">
      <c r="A192" s="461"/>
      <c r="B192" s="232" t="s">
        <v>111</v>
      </c>
      <c r="C192" s="267">
        <v>1400000</v>
      </c>
      <c r="D192" s="247">
        <v>1050000</v>
      </c>
      <c r="E192" s="247">
        <v>350000</v>
      </c>
      <c r="F192" s="248">
        <v>0</v>
      </c>
    </row>
    <row r="193" spans="1:6" ht="31.5">
      <c r="A193" s="461"/>
      <c r="B193" s="232" t="s">
        <v>112</v>
      </c>
      <c r="C193" s="267">
        <v>1500000</v>
      </c>
      <c r="D193" s="247">
        <v>1125000</v>
      </c>
      <c r="E193" s="247">
        <v>375000</v>
      </c>
      <c r="F193" s="248">
        <v>0</v>
      </c>
    </row>
    <row r="194" spans="1:6" ht="31.5">
      <c r="A194" s="462"/>
      <c r="B194" s="232" t="s">
        <v>91</v>
      </c>
      <c r="C194" s="267">
        <v>580000</v>
      </c>
      <c r="D194" s="247">
        <v>435000</v>
      </c>
      <c r="E194" s="247">
        <v>145000</v>
      </c>
      <c r="F194" s="248">
        <v>0</v>
      </c>
    </row>
  </sheetData>
  <sheetProtection/>
  <mergeCells count="117">
    <mergeCell ref="A155:B155"/>
    <mergeCell ref="D164:F164"/>
    <mergeCell ref="D188:F188"/>
    <mergeCell ref="D149:D150"/>
    <mergeCell ref="E149:E150"/>
    <mergeCell ref="F149:F150"/>
    <mergeCell ref="D177:F177"/>
    <mergeCell ref="A163:F163"/>
    <mergeCell ref="A164:A165"/>
    <mergeCell ref="B164:B165"/>
    <mergeCell ref="A188:A189"/>
    <mergeCell ref="B188:B189"/>
    <mergeCell ref="C164:C165"/>
    <mergeCell ref="C188:C189"/>
    <mergeCell ref="A179:A187"/>
    <mergeCell ref="A166:A168"/>
    <mergeCell ref="A170:A171"/>
    <mergeCell ref="A177:A178"/>
    <mergeCell ref="B177:B178"/>
    <mergeCell ref="A132:A133"/>
    <mergeCell ref="B132:B133"/>
    <mergeCell ref="A145:F145"/>
    <mergeCell ref="A146:F146"/>
    <mergeCell ref="A190:A194"/>
    <mergeCell ref="A149:A150"/>
    <mergeCell ref="B149:B150"/>
    <mergeCell ref="C149:C150"/>
    <mergeCell ref="C177:C178"/>
    <mergeCell ref="A153:A154"/>
    <mergeCell ref="C132:C133"/>
    <mergeCell ref="D132:F132"/>
    <mergeCell ref="B147:B148"/>
    <mergeCell ref="C147:C148"/>
    <mergeCell ref="D147:F147"/>
    <mergeCell ref="A147:A148"/>
    <mergeCell ref="A134:A135"/>
    <mergeCell ref="A136:A139"/>
    <mergeCell ref="A140:A141"/>
    <mergeCell ref="A144:B144"/>
    <mergeCell ref="A129:A130"/>
    <mergeCell ref="C107:C108"/>
    <mergeCell ref="D107:F107"/>
    <mergeCell ref="D121:D122"/>
    <mergeCell ref="A119:F119"/>
    <mergeCell ref="A120:A122"/>
    <mergeCell ref="B120:B122"/>
    <mergeCell ref="C120:C122"/>
    <mergeCell ref="D120:F120"/>
    <mergeCell ref="E121:E122"/>
    <mergeCell ref="A126:A128"/>
    <mergeCell ref="A47:A48"/>
    <mergeCell ref="A52:A53"/>
    <mergeCell ref="A55:A56"/>
    <mergeCell ref="A57:A58"/>
    <mergeCell ref="A50:A51"/>
    <mergeCell ref="A117:B117"/>
    <mergeCell ref="A107:A108"/>
    <mergeCell ref="B107:B108"/>
    <mergeCell ref="A63:B63"/>
    <mergeCell ref="F121:F122"/>
    <mergeCell ref="C85:C86"/>
    <mergeCell ref="A106:F106"/>
    <mergeCell ref="A98:A102"/>
    <mergeCell ref="D72:F72"/>
    <mergeCell ref="A78:A79"/>
    <mergeCell ref="A103:B103"/>
    <mergeCell ref="D96:F96"/>
    <mergeCell ref="A87:A95"/>
    <mergeCell ref="C72:C73"/>
    <mergeCell ref="C96:C97"/>
    <mergeCell ref="A96:A97"/>
    <mergeCell ref="B96:B97"/>
    <mergeCell ref="A42:F42"/>
    <mergeCell ref="A43:A45"/>
    <mergeCell ref="B43:B45"/>
    <mergeCell ref="C43:C45"/>
    <mergeCell ref="D85:F85"/>
    <mergeCell ref="A71:F71"/>
    <mergeCell ref="D55:F55"/>
    <mergeCell ref="A85:A86"/>
    <mergeCell ref="A74:A76"/>
    <mergeCell ref="B72:B73"/>
    <mergeCell ref="C55:C56"/>
    <mergeCell ref="A61:A62"/>
    <mergeCell ref="B55:B56"/>
    <mergeCell ref="A72:A73"/>
    <mergeCell ref="B85:B86"/>
    <mergeCell ref="D3:F3"/>
    <mergeCell ref="A40:B40"/>
    <mergeCell ref="E17:E18"/>
    <mergeCell ref="A13:B13"/>
    <mergeCell ref="A15:F15"/>
    <mergeCell ref="A16:A18"/>
    <mergeCell ref="A30:A31"/>
    <mergeCell ref="C28:C29"/>
    <mergeCell ref="A32:A35"/>
    <mergeCell ref="A28:A29"/>
    <mergeCell ref="A22:A24"/>
    <mergeCell ref="E44:E45"/>
    <mergeCell ref="B28:B29"/>
    <mergeCell ref="D17:D18"/>
    <mergeCell ref="B16:B18"/>
    <mergeCell ref="C16:C18"/>
    <mergeCell ref="D28:F28"/>
    <mergeCell ref="D44:D45"/>
    <mergeCell ref="D43:F43"/>
    <mergeCell ref="F44:F45"/>
    <mergeCell ref="A1:F1"/>
    <mergeCell ref="A41:F41"/>
    <mergeCell ref="A36:A37"/>
    <mergeCell ref="A2:F2"/>
    <mergeCell ref="A3:A4"/>
    <mergeCell ref="B3:B4"/>
    <mergeCell ref="C3:C4"/>
    <mergeCell ref="A25:A26"/>
    <mergeCell ref="D16:F16"/>
    <mergeCell ref="F17:F18"/>
  </mergeCells>
  <hyperlinks>
    <hyperlink ref="F108" location="_edn1" display="_edn1"/>
    <hyperlink ref="F165" location="_edn2" display="_edn2"/>
    <hyperlink ref="F121" location="_edn2" display="_edn2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1"/>
  <headerFooter alignWithMargins="0">
    <oddFooter>&amp;CStrona &amp;P</oddFooter>
  </headerFooter>
  <rowBreaks count="2" manualBreakCount="2">
    <brk id="54" max="5" man="1"/>
    <brk id="7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ŚWIDWINIE</dc:creator>
  <cp:keywords/>
  <dc:description/>
  <cp:lastModifiedBy>admin</cp:lastModifiedBy>
  <cp:lastPrinted>2009-01-28T08:41:29Z</cp:lastPrinted>
  <dcterms:created xsi:type="dcterms:W3CDTF">2005-11-17T13:56:26Z</dcterms:created>
  <dcterms:modified xsi:type="dcterms:W3CDTF">2009-01-28T09:36:23Z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