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Robert Matysiak</author>
  </authors>
  <commentList>
    <comment ref="D6" authorId="0">
      <text>
        <r>
          <rPr>
            <b/>
            <sz val="8"/>
            <rFont val="Tahoma"/>
            <family val="0"/>
          </rPr>
          <t>Robert Matysiak:</t>
        </r>
        <r>
          <rPr>
            <sz val="8"/>
            <rFont val="Tahoma"/>
            <family val="0"/>
          </rPr>
          <t xml:space="preserve">
Całość inwestycji wg kosztorysów z grudnia 2007 wynosi 4 921 010,04 zł</t>
        </r>
      </text>
    </comment>
    <comment ref="E6" authorId="0">
      <text>
        <r>
          <rPr>
            <b/>
            <sz val="8"/>
            <rFont val="Tahoma"/>
            <family val="0"/>
          </rPr>
          <t>Robert Matysiak:</t>
        </r>
        <r>
          <rPr>
            <sz val="8"/>
            <rFont val="Tahoma"/>
            <family val="0"/>
          </rPr>
          <t xml:space="preserve">
Wg nowych wytycznych do RPO dofinansowanie wynosi 50%</t>
        </r>
      </text>
    </comment>
    <comment ref="D8" authorId="0">
      <text>
        <r>
          <rPr>
            <b/>
            <sz val="8"/>
            <rFont val="Tahoma"/>
            <family val="0"/>
          </rPr>
          <t>Robert Matysiak:</t>
        </r>
        <r>
          <rPr>
            <sz val="8"/>
            <rFont val="Tahoma"/>
            <family val="0"/>
          </rPr>
          <t xml:space="preserve">
Wg kosztorysu sporządzonego przez Hamerskiego</t>
        </r>
      </text>
    </comment>
    <comment ref="E22" authorId="0">
      <text>
        <r>
          <rPr>
            <b/>
            <sz val="8"/>
            <rFont val="Tahoma"/>
            <family val="0"/>
          </rPr>
          <t>Robert Matysiak:</t>
        </r>
        <r>
          <rPr>
            <sz val="8"/>
            <rFont val="Tahoma"/>
            <family val="0"/>
          </rPr>
          <t xml:space="preserve">
Przy założeniu, że dofinansowanie wynosić będzie 40% w ramach RPO, ale to jeszcze nie wiadomo, czy z RPO i czy 40%, bo być może 75% i być może z RPO się nie da</t>
        </r>
      </text>
    </comment>
    <comment ref="D23" authorId="0">
      <text>
        <r>
          <rPr>
            <b/>
            <sz val="8"/>
            <rFont val="Tahoma"/>
            <family val="0"/>
          </rPr>
          <t>Robert Matysiak:</t>
        </r>
        <r>
          <rPr>
            <sz val="8"/>
            <rFont val="Tahoma"/>
            <family val="0"/>
          </rPr>
          <t xml:space="preserve">
Koszt szacunkowy. Trzeba zrobić kosztorys i projekty bo to obiekt zabytkowy.</t>
        </r>
      </text>
    </comment>
    <comment ref="E24" authorId="0">
      <text>
        <r>
          <rPr>
            <b/>
            <sz val="8"/>
            <rFont val="Tahoma"/>
            <family val="0"/>
          </rPr>
          <t>Robert Matysiak:</t>
        </r>
        <r>
          <rPr>
            <sz val="8"/>
            <rFont val="Tahoma"/>
            <family val="0"/>
          </rPr>
          <t xml:space="preserve">
Przy założeniu, że dofinansowanie wynosić będzie 40% w ramach RPO, ale to jeszcze nie wiadomo, czy z RPO i czy 40%, bo być może 75% i być może z RPO się nie da</t>
        </r>
      </text>
    </comment>
    <comment ref="E27" authorId="0">
      <text>
        <r>
          <rPr>
            <b/>
            <sz val="8"/>
            <rFont val="Tahoma"/>
            <family val="0"/>
          </rPr>
          <t>Robert Matysiak:</t>
        </r>
        <r>
          <rPr>
            <sz val="8"/>
            <rFont val="Tahoma"/>
            <family val="0"/>
          </rPr>
          <t xml:space="preserve">
Przy założeniu, że dofinansowanie wynosić będzie 40% w ramach RPO, ale to jeszcze nie wiadomo, czy z RPO i czy 40%, bo być może 75% i być może z RPO się nie da</t>
        </r>
      </text>
    </comment>
    <comment ref="D42" authorId="0">
      <text>
        <r>
          <rPr>
            <b/>
            <sz val="8"/>
            <rFont val="Tahoma"/>
            <family val="2"/>
          </rPr>
          <t>Robert Matysiak:</t>
        </r>
        <r>
          <rPr>
            <sz val="8"/>
            <rFont val="Tahoma"/>
            <family val="2"/>
          </rPr>
          <t xml:space="preserve">
Dane z zestawienia 1958620,40 - 376806,94(instalacja sanitarna)</t>
        </r>
      </text>
    </comment>
  </commentList>
</comments>
</file>

<file path=xl/sharedStrings.xml><?xml version="1.0" encoding="utf-8"?>
<sst xmlns="http://schemas.openxmlformats.org/spreadsheetml/2006/main" count="148" uniqueCount="96">
  <si>
    <t>Planowane inwestycje w roku 2008</t>
  </si>
  <si>
    <t>Lp.</t>
  </si>
  <si>
    <t>Nazwa jednostki organizacyjnej</t>
  </si>
  <si>
    <t>Nazwa zadania</t>
  </si>
  <si>
    <t>Wartość inwestycji ogółem w zł</t>
  </si>
  <si>
    <t>W tym:</t>
  </si>
  <si>
    <t>Fundusze Pomocowe</t>
  </si>
  <si>
    <t>Udział własny</t>
  </si>
  <si>
    <t>Pozostałe środki finansowe</t>
  </si>
  <si>
    <t xml:space="preserve">Zespół Szkół Ponadgimnazjalnych                                                                                      im. Wł. Broniewskiego, ul. Kościuszki 28 w Świdwinie </t>
  </si>
  <si>
    <t xml:space="preserve">Termomodernizacja budynku szkoły, ul. Wojska Polskiego 14                                                                                                                                       </t>
  </si>
  <si>
    <t>Termomodernizacja budynku szkoły przy ul. Kościuszki 28  w Świdwinie</t>
  </si>
  <si>
    <r>
      <t xml:space="preserve">I etap - </t>
    </r>
    <r>
      <rPr>
        <sz val="8"/>
        <rFont val="Tahoma"/>
        <family val="2"/>
      </rPr>
      <t xml:space="preserve">rozbudowa budynku głównego szkoły </t>
    </r>
  </si>
  <si>
    <t xml:space="preserve">Zespół Szkół Ponadgimnazjalnych w Połczynie-Zdroju </t>
  </si>
  <si>
    <t>Termomodernizacja budynku szkoły, ul. Piwna w Połczynie-Zdroju</t>
  </si>
  <si>
    <t xml:space="preserve">Remont dachu, ul. Świerczewskiego </t>
  </si>
  <si>
    <t>Termomodernizacja budynku szkoły, ul. Świerczewskiego                                                                                                                                     w Połczynie-Zdroju</t>
  </si>
  <si>
    <t>Zespół Szkół im. St. Staszica w Połczynie Zdroju</t>
  </si>
  <si>
    <t>Termomodernizacja budynku szkoły, ul. St. Staszica 6 w Połczynie Zdroju</t>
  </si>
  <si>
    <t>Zespół Opieki Zdrowotnej w Połczynie-Zdroju                                                                                                 ul. Gwardii Ludowej 5, 78 - 320 Połczyn-Zdrój</t>
  </si>
  <si>
    <t xml:space="preserve"> Termomodernizacja budynku szpitala powiatowego w Połczynie Zdroju</t>
  </si>
  <si>
    <t xml:space="preserve">Placówka Opiekuńczo-Wychowawcza, Socjalizacyjna "Dzieciowisko", ul. Woj.Polskiego 27,78 - 300 Świdwin                                                                             </t>
  </si>
  <si>
    <t>Termomodernizacja budynku „Dzieciowiska”, ul. Wojska Polskiego 27 w Świdwinie</t>
  </si>
  <si>
    <t>Zespół  Szkół Rolniczych CKP,                                                                                                                             ul. Szczecińska 88, 78 - 300 Świdwin</t>
  </si>
  <si>
    <t>Termomodernizacja budynku internatu i budynku filii SOSW w Sławoborzu, ul. Szczecińska 88 w Świdwinie</t>
  </si>
  <si>
    <t>Powiatowy Zarząd Dróg w Świdwinie                                                                                                                   ul. Podmiejska 18, 78 - 300 Świdwin</t>
  </si>
  <si>
    <t>Termomodernizacja budynku warsztatowo - socjalnego</t>
  </si>
  <si>
    <t>Pojedyncze powierzchniowe utrwalenie drogi Nr 1088Z na odcinku od Bierzwnicy do Zajączkówka</t>
  </si>
  <si>
    <t>RAZEM 2008r.</t>
  </si>
  <si>
    <t>Planowane inwestycje w roku 2008 (pod warunkiem uzyskania dotacji)</t>
  </si>
  <si>
    <t>Wykonanie instalacji kolektorów słonecznych</t>
  </si>
  <si>
    <t>Dom Pomocy Społecznej w Modrzewcu                                                                                        Modrzewiec 8, 78 - 331 Rąbino</t>
  </si>
  <si>
    <t xml:space="preserve">Wykonanie instalacji kolektorów słonecznych                                                                      </t>
  </si>
  <si>
    <t>Remont dachu budynku głównego</t>
  </si>
  <si>
    <t>Dom Pomocy Społecznej w Krzecku                                                                                                              Krzecko 4, 78 - 314 Sławoborze</t>
  </si>
  <si>
    <t xml:space="preserve">Wykonanie instalacji kolektorów słonecznych                                                                 </t>
  </si>
  <si>
    <t xml:space="preserve">Wykonanie instalacji kolektorów słonecznych                                             </t>
  </si>
  <si>
    <t>Boisko z trawy syntetycznej</t>
  </si>
  <si>
    <t xml:space="preserve">Specjalny Ośrodek Szkolno-Wychowawczy                                                                                 w Sławoborzu, ul. Lepińska 3, 78 - 314 Sławoborze                </t>
  </si>
  <si>
    <t xml:space="preserve">Wykonanie instalacji kolektorów słonecznych                                                                               </t>
  </si>
  <si>
    <r>
      <rPr>
        <sz val="8"/>
        <rFont val="Tahoma"/>
        <family val="2"/>
      </rPr>
      <t xml:space="preserve">Budowa basenu odkrytego   </t>
    </r>
    <r>
      <rPr>
        <b/>
        <sz val="8"/>
        <rFont val="Tahoma"/>
        <family val="2"/>
      </rPr>
      <t xml:space="preserve">             </t>
    </r>
  </si>
  <si>
    <t>Planowane inwestycje w roku 2009</t>
  </si>
  <si>
    <t>w tym:</t>
  </si>
  <si>
    <t>Pozostałe środki  finansowe</t>
  </si>
  <si>
    <t>Zespół Szkół Ponadgimnazjalnych,                                                    im. Wł. Broniewskiego w Świdwinie,                                    ul. Kościuszki 28,  78 - 300 Świdwin</t>
  </si>
  <si>
    <r>
      <t xml:space="preserve">II etap </t>
    </r>
    <r>
      <rPr>
        <sz val="8"/>
        <rFont val="Tahoma"/>
        <family val="2"/>
      </rPr>
      <t xml:space="preserve">- rozbudowa budynku szkoły przy ul. Kościuszki </t>
    </r>
  </si>
  <si>
    <t>Powiatowy Zarząd Dróg w Świdwinie                                                                               ul. Podmiejska 18, 78 - 300 Świdwin</t>
  </si>
  <si>
    <t>Przebudowa drogi 1061Z na odcinku Sława-Rąbino w km 0+000-9+931 z wyłączeniem mostu w m.Lipie</t>
  </si>
  <si>
    <t>Przebudowa skrzyżowania ulic Kombatantów Polskich (1082Z)  i Wojska Polskiego (1098Z) w Świdwinie</t>
  </si>
  <si>
    <t>Zespół Szkół im. St. Staszica w Połczynie Zdroju,                                                                     ul. St. Staszica 6, 78 - 320 Połczyn Zdrój</t>
  </si>
  <si>
    <t>Budowa sali gimnastycznej - I etap</t>
  </si>
  <si>
    <t>RAZEM 2009r.</t>
  </si>
  <si>
    <t>Planowane inwestycje w roku 2010</t>
  </si>
  <si>
    <t xml:space="preserve">Zespół Szkół Ponadgimnazjalnych                                                                                                               im. Wł. Broniewskiego w Świdwinie ul. Kościuszki 28, 78 - 300 Świdwin            </t>
  </si>
  <si>
    <r>
      <t xml:space="preserve">   </t>
    </r>
    <r>
      <rPr>
        <sz val="8"/>
        <rFont val="Tahoma"/>
        <family val="2"/>
      </rPr>
      <t xml:space="preserve">                                                                                                                                              Remont kapitalny budynku przy ul. Kościuszki</t>
    </r>
  </si>
  <si>
    <t>Budowa sali gimnastycznej - II etap</t>
  </si>
  <si>
    <t>Zespół Szkół Rolniczych CKP w Świdwinie                                                    ul. Szczecińska 88, 78 - 300 Świdwin</t>
  </si>
  <si>
    <t>Termomodernizacja i remont kapitalny budynku głównego</t>
  </si>
  <si>
    <t>Starostwo Powiatowe w Świdwinie, ul. Mieszka I 16, 78-300 Świdwin</t>
  </si>
  <si>
    <t>Remont dachu i wykonanie odwodnienia w budynku przy ul. Kołobrzeskiej 43</t>
  </si>
  <si>
    <t>Specjalny Ośrodek Szkolno – Wychowawcza                                                                                        w Sławoborzu</t>
  </si>
  <si>
    <t>Budowa sali gimnastycznej</t>
  </si>
  <si>
    <t>RAZEM 2010r.</t>
  </si>
  <si>
    <t>Planowane inwestycje w roku 2011-2013</t>
  </si>
  <si>
    <t>Remont kapitalny budynku przy ul. Wojska Polskiego</t>
  </si>
  <si>
    <t xml:space="preserve">Budowa sali gimnastycznej przy ul. Kościuszki 28 </t>
  </si>
  <si>
    <t>Budowa sali gimnastycznej i modernizacja nawierzchni bieżni stadionu</t>
  </si>
  <si>
    <t>Dom Pomocy Społecznej w Modrzewcu</t>
  </si>
  <si>
    <t>Rozbudowa centrum rehabilitacyjno – terapeutycznego</t>
  </si>
  <si>
    <t>Dom Pomocy Społecznej w Krzecku</t>
  </si>
  <si>
    <t>Modernizacja parku</t>
  </si>
  <si>
    <t>Zespół Opieki Zdrowotnej w Połczynie Zdroju</t>
  </si>
  <si>
    <t>Remont kapitalny budynku szpitala powiatowego</t>
  </si>
  <si>
    <t xml:space="preserve">Remont budynku wielofunkcyjnego </t>
  </si>
  <si>
    <r>
      <t xml:space="preserve">Zespół Szkół Ponadgimnazjalnych w Połczynie Zdroju, ul. Świerczewskiego, 78 - 320 Połczyn Zdrój       </t>
    </r>
    <r>
      <rPr>
        <b/>
        <sz val="10"/>
        <rFont val="Arial"/>
        <family val="2"/>
      </rPr>
      <t xml:space="preserve">   </t>
    </r>
  </si>
  <si>
    <t xml:space="preserve">Modernizacja kotłowni na gazową przy                                                                                                        ul. Świerczewskiego w Połczynie Zdroju </t>
  </si>
  <si>
    <t>Rozbudowa budynku Starostwa przy ul. Mieszka I 16</t>
  </si>
  <si>
    <t>Odbudowa drogi nr 1079Z w km 0+000-6+062 od drogi wojeódzkiej 172 do granic Powiatu Świdwińskiego na odcinku Kołacz-Krosino ,długość 6,062 km</t>
  </si>
  <si>
    <t xml:space="preserve">Przebudowa drogi nr 1059Z na odcinku Sławoborze - Kłodzino - Rąbino, dł 16,948 km </t>
  </si>
  <si>
    <t>Rozbudowa drogi Nr 1080Z na odcinku Koszanowo-Karsibór długość 10,456 km</t>
  </si>
  <si>
    <t>Odbudowa drogi Nr 1097Z od drogi nr 163 - Czarnkowie do drogi nr 1093Z, długość 1,676 km.</t>
  </si>
  <si>
    <t xml:space="preserve">Odbudowa mostu kamiennego w ciągu drogi Nr 1059Z Rąbino-Tychówko               </t>
  </si>
  <si>
    <t>Rozbudowa drogi Nr 1095Z oa odcinku Ogartowo-Popielewo-Brusno-Kocury długość 11,434 km</t>
  </si>
  <si>
    <t>Odbudowa nawierzchni drogowej oraz chodników na drodze Nr 1088Z ul. Mickiewicza i Powstańców Warszwskich                                       w Połczynie Zdroju</t>
  </si>
  <si>
    <r>
      <rPr>
        <sz val="8"/>
        <rFont val="Tahoma"/>
        <family val="2"/>
      </rPr>
      <t>Rozbudowa drogi Nr 0292Z na odcinku Powalice-Sławoborze  długośc 12,257 km</t>
    </r>
    <r>
      <rPr>
        <b/>
        <sz val="8"/>
        <rFont val="Tahoma"/>
        <family val="2"/>
      </rPr>
      <t xml:space="preserve">                             </t>
    </r>
  </si>
  <si>
    <t>Rozbudowa drogi Nr 1052Z Mysłowice-Przymiarki-Bystrzno, długość 11,813 km</t>
  </si>
  <si>
    <r>
      <rPr>
        <sz val="8"/>
        <rFont val="Tahoma"/>
        <family val="2"/>
      </rPr>
      <t>Rozbudowa drogi Nr 1059Z na odcinku Sławoborze-Rąbino -Tychówko długość 8, 013 km</t>
    </r>
    <r>
      <rPr>
        <b/>
        <sz val="8"/>
        <rFont val="Tahoma"/>
        <family val="2"/>
      </rPr>
      <t xml:space="preserve">                                 </t>
    </r>
  </si>
  <si>
    <r>
      <rPr>
        <sz val="8"/>
        <rFont val="Tahoma"/>
        <family val="2"/>
      </rPr>
      <t>Rozbudowa drogi 1082Z na odcinku Bierzwnica - Gawroniec, długość 11,074</t>
    </r>
    <r>
      <rPr>
        <b/>
        <sz val="8"/>
        <rFont val="Tahoma"/>
        <family val="2"/>
      </rPr>
      <t xml:space="preserve">
</t>
    </r>
  </si>
  <si>
    <t xml:space="preserve">Odbudowa mostu kamiennego w ciągu drogi Nr 1061Z Rąbino-Sława         </t>
  </si>
  <si>
    <r>
      <rPr>
        <sz val="8"/>
        <rFont val="Tahoma"/>
        <family val="2"/>
      </rPr>
      <t xml:space="preserve">Rozbudowa drogi Nr 1063Zw na odcinku Rąbino- Rzęcino   długość 1,59 km   </t>
    </r>
    <r>
      <rPr>
        <b/>
        <sz val="8"/>
        <rFont val="Tahoma"/>
        <family val="2"/>
      </rPr>
      <t xml:space="preserve">                       </t>
    </r>
  </si>
  <si>
    <r>
      <rPr>
        <sz val="8"/>
        <rFont val="Tahoma"/>
        <family val="2"/>
      </rPr>
      <t>Rozbudowa drogi Nr 1058Z na odcinku Rąbino-Rąbinko- Gąsków,</t>
    </r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 xml:space="preserve">długość 4,850 km  </t>
    </r>
    <r>
      <rPr>
        <b/>
        <sz val="8"/>
        <rFont val="Tahoma"/>
        <family val="2"/>
      </rPr>
      <t xml:space="preserve">                                </t>
    </r>
  </si>
  <si>
    <r>
      <rPr>
        <sz val="8"/>
        <rFont val="Tahoma"/>
        <family val="2"/>
      </rPr>
      <t>Rozbudowa drogi 1056Z na odcinku Sławoborze-Lepino-Rokosowo długość 5,310 km</t>
    </r>
    <r>
      <rPr>
        <b/>
        <sz val="8"/>
        <rFont val="Tahoma"/>
        <family val="2"/>
      </rPr>
      <t xml:space="preserve">                </t>
    </r>
  </si>
  <si>
    <t>Rozbudowa drogi Nr 1089Z  Zajączkowo-Toporzyk długość 2,44 km</t>
  </si>
  <si>
    <t>RAZEM 2011-2013r.</t>
  </si>
  <si>
    <t>RAZEM 2008-2013 r.</t>
  </si>
  <si>
    <t>Pojedyncze powierzchniowe utrwalenie drogi Nr 1051Z na odcinku Berkanowo-Rusinowo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</si>
</sst>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b/>
      <sz val="12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 CE"/>
      <family val="0"/>
    </font>
    <font>
      <b/>
      <sz val="10"/>
      <name val="Tahoma"/>
      <family val="2"/>
    </font>
    <font>
      <sz val="9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7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/>
    </xf>
    <xf numFmtId="0" fontId="6" fillId="3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right" wrapText="1"/>
    </xf>
    <xf numFmtId="3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vertical="center" wrapText="1"/>
    </xf>
    <xf numFmtId="0" fontId="6" fillId="3" borderId="2" xfId="18" applyFont="1" applyFill="1" applyBorder="1" applyAlignment="1">
      <alignment horizontal="center" vertical="center" wrapText="1"/>
      <protection/>
    </xf>
    <xf numFmtId="0" fontId="2" fillId="0" borderId="2" xfId="17" applyFont="1" applyFill="1" applyBorder="1" applyAlignment="1" applyProtection="1">
      <alignment horizontal="right" wrapText="1"/>
      <protection/>
    </xf>
    <xf numFmtId="3" fontId="8" fillId="4" borderId="2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right"/>
    </xf>
    <xf numFmtId="3" fontId="2" fillId="3" borderId="2" xfId="0" applyNumberFormat="1" applyFont="1" applyFill="1" applyBorder="1" applyAlignment="1">
      <alignment/>
    </xf>
    <xf numFmtId="3" fontId="2" fillId="3" borderId="2" xfId="0" applyNumberFormat="1" applyFont="1" applyFill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wrapText="1" shrinkToFit="1"/>
    </xf>
    <xf numFmtId="0" fontId="5" fillId="0" borderId="2" xfId="0" applyFont="1" applyFill="1" applyBorder="1" applyAlignment="1">
      <alignment horizontal="left" vertical="center" wrapText="1"/>
    </xf>
    <xf numFmtId="3" fontId="8" fillId="4" borderId="2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17" applyFont="1" applyFill="1" applyBorder="1" applyAlignment="1" applyProtection="1">
      <alignment horizontal="center" vertical="top" wrapText="1"/>
      <protection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3" fontId="2" fillId="3" borderId="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wrapText="1" shrinkToFit="1"/>
    </xf>
    <xf numFmtId="3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3" fontId="2" fillId="4" borderId="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Normalny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2" TargetMode="External" /><Relationship Id="rId2" Type="http://schemas.openxmlformats.org/officeDocument/2006/relationships/hyperlink" Target="_edn2" TargetMode="External" /><Relationship Id="rId3" Type="http://schemas.openxmlformats.org/officeDocument/2006/relationships/hyperlink" Target="_edn2" TargetMode="External" /><Relationship Id="rId4" Type="http://schemas.openxmlformats.org/officeDocument/2006/relationships/hyperlink" Target="_edn2" TargetMode="External" /><Relationship Id="rId5" Type="http://schemas.openxmlformats.org/officeDocument/2006/relationships/hyperlink" Target="_edn2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C1">
      <selection activeCell="G64" sqref="G64"/>
    </sheetView>
  </sheetViews>
  <sheetFormatPr defaultColWidth="9.140625" defaultRowHeight="12.75"/>
  <cols>
    <col min="1" max="1" width="4.421875" style="0" customWidth="1"/>
    <col min="2" max="2" width="42.00390625" style="0" customWidth="1"/>
    <col min="3" max="3" width="43.57421875" style="0" customWidth="1"/>
    <col min="4" max="4" width="12.7109375" style="0" customWidth="1"/>
    <col min="5" max="5" width="12.140625" style="0" customWidth="1"/>
    <col min="6" max="6" width="12.57421875" style="0" customWidth="1"/>
    <col min="7" max="7" width="12.7109375" style="0" customWidth="1"/>
  </cols>
  <sheetData>
    <row r="1" spans="1:7" ht="15">
      <c r="A1" s="59" t="s">
        <v>0</v>
      </c>
      <c r="B1" s="60"/>
      <c r="C1" s="60"/>
      <c r="D1" s="60"/>
      <c r="E1" s="60"/>
      <c r="F1" s="60"/>
      <c r="G1" s="61"/>
    </row>
    <row r="2" spans="1:7" ht="12.75">
      <c r="A2" s="62" t="s">
        <v>1</v>
      </c>
      <c r="B2" s="85" t="s">
        <v>2</v>
      </c>
      <c r="C2" s="85" t="s">
        <v>3</v>
      </c>
      <c r="D2" s="85" t="s">
        <v>4</v>
      </c>
      <c r="E2" s="85" t="s">
        <v>5</v>
      </c>
      <c r="F2" s="87"/>
      <c r="G2" s="87"/>
    </row>
    <row r="3" spans="1:7" ht="33.75">
      <c r="A3" s="63"/>
      <c r="B3" s="86"/>
      <c r="C3" s="86"/>
      <c r="D3" s="86"/>
      <c r="E3" s="1" t="s">
        <v>6</v>
      </c>
      <c r="F3" s="1" t="s">
        <v>7</v>
      </c>
      <c r="G3" s="2" t="s">
        <v>8</v>
      </c>
    </row>
    <row r="4" spans="1:7" ht="21">
      <c r="A4" s="3">
        <v>1</v>
      </c>
      <c r="B4" s="83" t="s">
        <v>9</v>
      </c>
      <c r="C4" s="4" t="s">
        <v>10</v>
      </c>
      <c r="D4" s="5">
        <v>331567</v>
      </c>
      <c r="E4" s="5">
        <v>149528</v>
      </c>
      <c r="F4" s="6">
        <f>D4-E4</f>
        <v>182039</v>
      </c>
      <c r="G4" s="7">
        <v>0</v>
      </c>
    </row>
    <row r="5" spans="1:7" ht="21">
      <c r="A5" s="3">
        <v>2</v>
      </c>
      <c r="B5" s="88"/>
      <c r="C5" s="4" t="s">
        <v>11</v>
      </c>
      <c r="D5" s="5">
        <v>292924.57</v>
      </c>
      <c r="E5" s="5">
        <v>169473</v>
      </c>
      <c r="F5" s="6">
        <f aca="true" t="shared" si="0" ref="F5:F16">D5-E5</f>
        <v>123451.57</v>
      </c>
      <c r="G5" s="7">
        <v>0</v>
      </c>
    </row>
    <row r="6" spans="1:7" ht="12.75">
      <c r="A6" s="3">
        <v>3</v>
      </c>
      <c r="B6" s="88"/>
      <c r="C6" s="8" t="s">
        <v>12</v>
      </c>
      <c r="D6" s="5">
        <v>3500000</v>
      </c>
      <c r="E6" s="5">
        <f>D6/2</f>
        <v>1750000</v>
      </c>
      <c r="F6" s="6">
        <f t="shared" si="0"/>
        <v>1750000</v>
      </c>
      <c r="G6" s="7">
        <v>0</v>
      </c>
    </row>
    <row r="7" spans="1:7" ht="21">
      <c r="A7" s="3">
        <v>4</v>
      </c>
      <c r="B7" s="57" t="s">
        <v>13</v>
      </c>
      <c r="C7" s="4" t="s">
        <v>14</v>
      </c>
      <c r="D7" s="5">
        <f>144380.18</f>
        <v>144380.18</v>
      </c>
      <c r="E7" s="5">
        <v>52305</v>
      </c>
      <c r="F7" s="6">
        <f t="shared" si="0"/>
        <v>92075.18</v>
      </c>
      <c r="G7" s="7">
        <v>0</v>
      </c>
    </row>
    <row r="8" spans="1:7" ht="12.75">
      <c r="A8" s="3">
        <v>5</v>
      </c>
      <c r="B8" s="58"/>
      <c r="C8" s="4" t="s">
        <v>15</v>
      </c>
      <c r="D8" s="5">
        <f>116107*1.22</f>
        <v>141650.54</v>
      </c>
      <c r="E8" s="5">
        <v>0</v>
      </c>
      <c r="F8" s="6">
        <f t="shared" si="0"/>
        <v>141650.54</v>
      </c>
      <c r="G8" s="7">
        <v>0</v>
      </c>
    </row>
    <row r="9" spans="1:7" ht="42">
      <c r="A9" s="3">
        <v>6</v>
      </c>
      <c r="B9" s="82"/>
      <c r="C9" s="4" t="s">
        <v>16</v>
      </c>
      <c r="D9" s="5">
        <v>356946</v>
      </c>
      <c r="E9" s="5">
        <v>112032</v>
      </c>
      <c r="F9" s="6">
        <f t="shared" si="0"/>
        <v>244914</v>
      </c>
      <c r="G9" s="7">
        <v>0</v>
      </c>
    </row>
    <row r="10" spans="1:7" ht="21">
      <c r="A10" s="3">
        <v>7</v>
      </c>
      <c r="B10" s="10" t="s">
        <v>17</v>
      </c>
      <c r="C10" s="4" t="s">
        <v>18</v>
      </c>
      <c r="D10" s="11">
        <v>328565</v>
      </c>
      <c r="E10" s="11">
        <v>0</v>
      </c>
      <c r="F10" s="6">
        <f t="shared" si="0"/>
        <v>328565</v>
      </c>
      <c r="G10" s="7">
        <v>0</v>
      </c>
    </row>
    <row r="11" spans="1:7" ht="42">
      <c r="A11" s="3">
        <v>8</v>
      </c>
      <c r="B11" s="12" t="s">
        <v>19</v>
      </c>
      <c r="C11" s="4" t="s">
        <v>20</v>
      </c>
      <c r="D11" s="11">
        <f>311352.63</f>
        <v>311352.63</v>
      </c>
      <c r="E11" s="11">
        <v>222239</v>
      </c>
      <c r="F11" s="6">
        <f t="shared" si="0"/>
        <v>89113.63</v>
      </c>
      <c r="G11" s="7">
        <v>0</v>
      </c>
    </row>
    <row r="12" spans="1:7" ht="31.5">
      <c r="A12" s="3">
        <v>13</v>
      </c>
      <c r="B12" s="12" t="s">
        <v>21</v>
      </c>
      <c r="C12" s="4" t="s">
        <v>22</v>
      </c>
      <c r="D12" s="5">
        <f>205335.75+13611.71</f>
        <v>218947.46</v>
      </c>
      <c r="E12" s="5">
        <v>91345</v>
      </c>
      <c r="F12" s="6">
        <f t="shared" si="0"/>
        <v>127602.45999999999</v>
      </c>
      <c r="G12" s="7">
        <v>0</v>
      </c>
    </row>
    <row r="13" spans="1:7" ht="42">
      <c r="A13" s="3">
        <v>15</v>
      </c>
      <c r="B13" s="12" t="s">
        <v>23</v>
      </c>
      <c r="C13" s="4" t="s">
        <v>24</v>
      </c>
      <c r="D13" s="5">
        <f>285356.75+30339.08+77611.52</f>
        <v>393307.35000000003</v>
      </c>
      <c r="E13" s="5">
        <v>107950</v>
      </c>
      <c r="F13" s="6">
        <f t="shared" si="0"/>
        <v>285357.35000000003</v>
      </c>
      <c r="G13" s="7">
        <v>0</v>
      </c>
    </row>
    <row r="14" spans="1:7" ht="21">
      <c r="A14" s="3">
        <v>20</v>
      </c>
      <c r="B14" s="57" t="s">
        <v>25</v>
      </c>
      <c r="C14" s="4" t="s">
        <v>26</v>
      </c>
      <c r="D14" s="5">
        <f>158824.09+6362.65+30126.57</f>
        <v>195313.31</v>
      </c>
      <c r="E14" s="6">
        <v>86187</v>
      </c>
      <c r="F14" s="6">
        <f t="shared" si="0"/>
        <v>109126.31</v>
      </c>
      <c r="G14" s="7">
        <v>0</v>
      </c>
    </row>
    <row r="15" spans="1:7" ht="21">
      <c r="A15" s="3"/>
      <c r="B15" s="89"/>
      <c r="C15" s="13" t="s">
        <v>27</v>
      </c>
      <c r="D15" s="5">
        <v>320000</v>
      </c>
      <c r="E15" s="5">
        <v>0</v>
      </c>
      <c r="F15" s="6">
        <f>D15-E15</f>
        <v>320000</v>
      </c>
      <c r="G15" s="14">
        <v>0</v>
      </c>
    </row>
    <row r="16" spans="1:7" ht="21">
      <c r="A16" s="3">
        <v>21</v>
      </c>
      <c r="B16" s="58"/>
      <c r="C16" s="13" t="s">
        <v>95</v>
      </c>
      <c r="D16" s="5">
        <v>210000</v>
      </c>
      <c r="E16" s="5">
        <v>0</v>
      </c>
      <c r="F16" s="6">
        <f t="shared" si="0"/>
        <v>210000</v>
      </c>
      <c r="G16" s="14">
        <v>0</v>
      </c>
    </row>
    <row r="17" spans="1:7" ht="12.75">
      <c r="A17" s="51" t="s">
        <v>28</v>
      </c>
      <c r="B17" s="52"/>
      <c r="C17" s="53"/>
      <c r="D17" s="15">
        <f>SUM(D4:D16)</f>
        <v>6744954.039999999</v>
      </c>
      <c r="E17" s="15">
        <f>SUM(E4:E16)</f>
        <v>2741059</v>
      </c>
      <c r="F17" s="15">
        <f>SUM(F4:F16)</f>
        <v>4003895.04</v>
      </c>
      <c r="G17" s="15">
        <f>SUM(G4:G16)</f>
        <v>0</v>
      </c>
    </row>
    <row r="18" spans="1:7" ht="15">
      <c r="A18" s="59" t="s">
        <v>29</v>
      </c>
      <c r="B18" s="60"/>
      <c r="C18" s="60"/>
      <c r="D18" s="60"/>
      <c r="E18" s="60"/>
      <c r="F18" s="60"/>
      <c r="G18" s="61"/>
    </row>
    <row r="19" spans="1:7" ht="12.75">
      <c r="A19" s="62" t="s">
        <v>1</v>
      </c>
      <c r="B19" s="85" t="s">
        <v>2</v>
      </c>
      <c r="C19" s="85" t="s">
        <v>3</v>
      </c>
      <c r="D19" s="85" t="s">
        <v>4</v>
      </c>
      <c r="E19" s="85" t="s">
        <v>5</v>
      </c>
      <c r="F19" s="87"/>
      <c r="G19" s="87"/>
    </row>
    <row r="20" spans="1:7" ht="33.75">
      <c r="A20" s="63"/>
      <c r="B20" s="86"/>
      <c r="C20" s="86"/>
      <c r="D20" s="86"/>
      <c r="E20" s="1" t="s">
        <v>6</v>
      </c>
      <c r="F20" s="1" t="s">
        <v>7</v>
      </c>
      <c r="G20" s="2" t="s">
        <v>8</v>
      </c>
    </row>
    <row r="21" spans="1:7" ht="42">
      <c r="A21" s="3">
        <v>9</v>
      </c>
      <c r="B21" s="12" t="s">
        <v>19</v>
      </c>
      <c r="C21" s="4" t="s">
        <v>30</v>
      </c>
      <c r="D21" s="5">
        <v>333070.54</v>
      </c>
      <c r="E21" s="5">
        <f>133229</f>
        <v>133229</v>
      </c>
      <c r="F21" s="6">
        <f aca="true" t="shared" si="1" ref="F21:F29">D21-E21</f>
        <v>199841.53999999998</v>
      </c>
      <c r="G21" s="7">
        <v>0</v>
      </c>
    </row>
    <row r="22" spans="1:7" ht="12.75">
      <c r="A22" s="3">
        <v>10</v>
      </c>
      <c r="B22" s="57" t="s">
        <v>31</v>
      </c>
      <c r="C22" s="4" t="s">
        <v>32</v>
      </c>
      <c r="D22" s="5">
        <v>315549</v>
      </c>
      <c r="E22" s="5">
        <f>126220</f>
        <v>126220</v>
      </c>
      <c r="F22" s="6">
        <f t="shared" si="1"/>
        <v>189329</v>
      </c>
      <c r="G22" s="7">
        <v>0</v>
      </c>
    </row>
    <row r="23" spans="1:7" ht="12.75">
      <c r="A23" s="3">
        <v>11</v>
      </c>
      <c r="B23" s="81"/>
      <c r="C23" s="4" t="s">
        <v>33</v>
      </c>
      <c r="D23" s="5">
        <v>650000</v>
      </c>
      <c r="E23" s="16"/>
      <c r="F23" s="17">
        <f>D23-G23</f>
        <v>175000</v>
      </c>
      <c r="G23" s="18">
        <v>475000</v>
      </c>
    </row>
    <row r="24" spans="1:7" ht="31.5">
      <c r="A24" s="3">
        <v>12</v>
      </c>
      <c r="B24" s="9" t="s">
        <v>34</v>
      </c>
      <c r="C24" s="4" t="s">
        <v>35</v>
      </c>
      <c r="D24" s="5">
        <v>229197</v>
      </c>
      <c r="E24" s="5">
        <f>D24*40%</f>
        <v>91678.8</v>
      </c>
      <c r="F24" s="6">
        <f t="shared" si="1"/>
        <v>137518.2</v>
      </c>
      <c r="G24" s="7">
        <v>0</v>
      </c>
    </row>
    <row r="25" spans="1:7" ht="12.75">
      <c r="A25" s="3">
        <v>16</v>
      </c>
      <c r="B25" s="57" t="s">
        <v>23</v>
      </c>
      <c r="C25" s="4" t="s">
        <v>36</v>
      </c>
      <c r="D25" s="5">
        <v>550959</v>
      </c>
      <c r="E25" s="5">
        <f>220384</f>
        <v>220384</v>
      </c>
      <c r="F25" s="6">
        <f t="shared" si="1"/>
        <v>330575</v>
      </c>
      <c r="G25" s="7">
        <v>0</v>
      </c>
    </row>
    <row r="26" spans="1:7" ht="12.75">
      <c r="A26" s="3">
        <v>17</v>
      </c>
      <c r="B26" s="82"/>
      <c r="C26" s="4" t="s">
        <v>37</v>
      </c>
      <c r="D26" s="5">
        <v>1000000</v>
      </c>
      <c r="E26" s="16">
        <v>0</v>
      </c>
      <c r="F26" s="6">
        <f>D26-G26</f>
        <v>330000</v>
      </c>
      <c r="G26" s="5">
        <v>670000</v>
      </c>
    </row>
    <row r="27" spans="1:7" ht="12.75">
      <c r="A27" s="3">
        <v>18</v>
      </c>
      <c r="B27" s="83" t="s">
        <v>38</v>
      </c>
      <c r="C27" s="4" t="s">
        <v>39</v>
      </c>
      <c r="D27" s="5">
        <v>110660</v>
      </c>
      <c r="E27" s="5">
        <f>D27*40%</f>
        <v>44264</v>
      </c>
      <c r="F27" s="6">
        <f t="shared" si="1"/>
        <v>66396</v>
      </c>
      <c r="G27" s="7">
        <v>0</v>
      </c>
    </row>
    <row r="28" spans="1:7" ht="12.75">
      <c r="A28" s="3">
        <v>19</v>
      </c>
      <c r="B28" s="84"/>
      <c r="C28" s="8" t="s">
        <v>40</v>
      </c>
      <c r="D28" s="5">
        <v>500000</v>
      </c>
      <c r="E28" s="16">
        <v>250000</v>
      </c>
      <c r="F28" s="6">
        <v>0</v>
      </c>
      <c r="G28" s="5">
        <v>250000</v>
      </c>
    </row>
    <row r="29" spans="1:7" ht="31.5">
      <c r="A29" s="3">
        <v>14</v>
      </c>
      <c r="B29" s="12" t="s">
        <v>21</v>
      </c>
      <c r="C29" s="4" t="s">
        <v>30</v>
      </c>
      <c r="D29" s="5">
        <v>123905</v>
      </c>
      <c r="E29" s="5">
        <f>D29*40%</f>
        <v>49562</v>
      </c>
      <c r="F29" s="6">
        <f t="shared" si="1"/>
        <v>74343</v>
      </c>
      <c r="G29" s="7">
        <v>0</v>
      </c>
    </row>
    <row r="30" spans="1:7" ht="10.5" customHeight="1">
      <c r="A30" s="51" t="s">
        <v>28</v>
      </c>
      <c r="B30" s="52"/>
      <c r="C30" s="53"/>
      <c r="D30" s="15">
        <f>SUM(D21:D29)</f>
        <v>3813340.54</v>
      </c>
      <c r="E30" s="15">
        <f>SUM(E21:E29)</f>
        <v>915337.8</v>
      </c>
      <c r="F30" s="15">
        <f>SUM(F21:F29)</f>
        <v>1503002.74</v>
      </c>
      <c r="G30" s="15">
        <f>SUM(G21:G29)</f>
        <v>1395000</v>
      </c>
    </row>
    <row r="31" spans="1:7" ht="15" hidden="1">
      <c r="A31" s="59" t="s">
        <v>41</v>
      </c>
      <c r="B31" s="60"/>
      <c r="C31" s="60"/>
      <c r="D31" s="60"/>
      <c r="E31" s="60"/>
      <c r="F31" s="60"/>
      <c r="G31" s="61"/>
    </row>
    <row r="32" spans="1:7" ht="12.75" hidden="1">
      <c r="A32" s="62" t="s">
        <v>1</v>
      </c>
      <c r="B32" s="72" t="s">
        <v>2</v>
      </c>
      <c r="C32" s="74" t="s">
        <v>3</v>
      </c>
      <c r="D32" s="76" t="s">
        <v>4</v>
      </c>
      <c r="E32" s="78" t="s">
        <v>42</v>
      </c>
      <c r="F32" s="79"/>
      <c r="G32" s="80"/>
    </row>
    <row r="33" spans="1:7" ht="33.75" hidden="1">
      <c r="A33" s="63"/>
      <c r="B33" s="73"/>
      <c r="C33" s="75"/>
      <c r="D33" s="77"/>
      <c r="E33" s="19" t="s">
        <v>6</v>
      </c>
      <c r="F33" s="19" t="s">
        <v>7</v>
      </c>
      <c r="G33" s="20" t="s">
        <v>43</v>
      </c>
    </row>
    <row r="34" spans="1:7" ht="42">
      <c r="A34" s="3">
        <v>24</v>
      </c>
      <c r="B34" s="21" t="s">
        <v>44</v>
      </c>
      <c r="C34" s="8" t="s">
        <v>45</v>
      </c>
      <c r="D34" s="22">
        <f>9272061.25-(D6+D42)</f>
        <v>3772061.25</v>
      </c>
      <c r="E34" s="22">
        <f>D34/2</f>
        <v>1886030.625</v>
      </c>
      <c r="F34" s="22">
        <f>D34/2</f>
        <v>1886030.625</v>
      </c>
      <c r="G34" s="23">
        <v>0</v>
      </c>
    </row>
    <row r="35" spans="1:7" ht="21">
      <c r="A35" s="3">
        <v>25</v>
      </c>
      <c r="B35" s="70" t="s">
        <v>46</v>
      </c>
      <c r="C35" s="4" t="s">
        <v>47</v>
      </c>
      <c r="D35" s="18">
        <v>7726396.53</v>
      </c>
      <c r="E35" s="5">
        <f>D35/2</f>
        <v>3863198.265</v>
      </c>
      <c r="F35" s="5">
        <f>D35/2</f>
        <v>3863198.265</v>
      </c>
      <c r="G35" s="7">
        <v>0</v>
      </c>
    </row>
    <row r="36" spans="1:7" ht="21">
      <c r="A36" s="3">
        <v>26</v>
      </c>
      <c r="B36" s="71"/>
      <c r="C36" s="24" t="s">
        <v>48</v>
      </c>
      <c r="D36" s="25">
        <v>300000</v>
      </c>
      <c r="E36" s="25">
        <v>0</v>
      </c>
      <c r="F36" s="25">
        <v>150000</v>
      </c>
      <c r="G36" s="22">
        <v>150000</v>
      </c>
    </row>
    <row r="37" spans="1:7" ht="31.5">
      <c r="A37" s="3">
        <v>27</v>
      </c>
      <c r="B37" s="26" t="s">
        <v>49</v>
      </c>
      <c r="C37" s="4" t="s">
        <v>50</v>
      </c>
      <c r="D37" s="22">
        <v>2000000</v>
      </c>
      <c r="E37" s="22">
        <v>0</v>
      </c>
      <c r="F37" s="22">
        <v>1000000</v>
      </c>
      <c r="G37" s="22">
        <v>1000000</v>
      </c>
    </row>
    <row r="38" spans="1:7" ht="12.75">
      <c r="A38" s="51" t="s">
        <v>51</v>
      </c>
      <c r="B38" s="52"/>
      <c r="C38" s="53"/>
      <c r="D38" s="27">
        <f>SUM(D34:D37)</f>
        <v>13798457.780000001</v>
      </c>
      <c r="E38" s="27">
        <f>SUM(E34:E37)</f>
        <v>5749228.890000001</v>
      </c>
      <c r="F38" s="27">
        <f>SUM(F34:F37)</f>
        <v>6899228.890000001</v>
      </c>
      <c r="G38" s="27">
        <f>SUM(G34:G37)</f>
        <v>1150000</v>
      </c>
    </row>
    <row r="39" spans="1:7" ht="15">
      <c r="A39" s="59" t="s">
        <v>52</v>
      </c>
      <c r="B39" s="60"/>
      <c r="C39" s="60"/>
      <c r="D39" s="60"/>
      <c r="E39" s="60"/>
      <c r="F39" s="60"/>
      <c r="G39" s="61"/>
    </row>
    <row r="40" spans="1:7" ht="12.75">
      <c r="A40" s="62" t="s">
        <v>1</v>
      </c>
      <c r="B40" s="64" t="s">
        <v>2</v>
      </c>
      <c r="C40" s="37" t="s">
        <v>3</v>
      </c>
      <c r="D40" s="37" t="s">
        <v>4</v>
      </c>
      <c r="E40" s="68" t="s">
        <v>5</v>
      </c>
      <c r="F40" s="69"/>
      <c r="G40" s="69"/>
    </row>
    <row r="41" spans="1:7" ht="33.75">
      <c r="A41" s="63"/>
      <c r="B41" s="65"/>
      <c r="C41" s="66"/>
      <c r="D41" s="67"/>
      <c r="E41" s="28" t="s">
        <v>6</v>
      </c>
      <c r="F41" s="28" t="s">
        <v>7</v>
      </c>
      <c r="G41" s="29" t="s">
        <v>8</v>
      </c>
    </row>
    <row r="42" spans="1:7" ht="42">
      <c r="A42" s="3">
        <v>28</v>
      </c>
      <c r="B42" s="21" t="s">
        <v>53</v>
      </c>
      <c r="C42" s="8" t="s">
        <v>54</v>
      </c>
      <c r="D42" s="22">
        <v>2000000</v>
      </c>
      <c r="E42" s="22">
        <f>D42/2</f>
        <v>1000000</v>
      </c>
      <c r="F42" s="22">
        <f>D42-E42</f>
        <v>1000000</v>
      </c>
      <c r="G42" s="23">
        <v>0</v>
      </c>
    </row>
    <row r="43" spans="1:7" ht="31.5">
      <c r="A43" s="3">
        <v>29</v>
      </c>
      <c r="B43" s="30" t="s">
        <v>49</v>
      </c>
      <c r="C43" s="4" t="s">
        <v>55</v>
      </c>
      <c r="D43" s="22">
        <v>3000000</v>
      </c>
      <c r="E43" s="22">
        <v>0</v>
      </c>
      <c r="F43" s="22">
        <v>1500000</v>
      </c>
      <c r="G43" s="22">
        <v>1500000</v>
      </c>
    </row>
    <row r="44" spans="1:7" ht="31.5">
      <c r="A44" s="3">
        <v>30</v>
      </c>
      <c r="B44" s="31" t="s">
        <v>56</v>
      </c>
      <c r="C44" s="24" t="s">
        <v>57</v>
      </c>
      <c r="D44" s="22">
        <v>1318000</v>
      </c>
      <c r="E44" s="22">
        <v>0</v>
      </c>
      <c r="F44" s="22">
        <v>988500</v>
      </c>
      <c r="G44" s="22">
        <f>D44-F44</f>
        <v>329500</v>
      </c>
    </row>
    <row r="45" spans="1:7" ht="21">
      <c r="A45" s="3">
        <v>32</v>
      </c>
      <c r="B45" s="12" t="s">
        <v>58</v>
      </c>
      <c r="C45" s="24" t="s">
        <v>59</v>
      </c>
      <c r="D45" s="22">
        <v>320000</v>
      </c>
      <c r="E45" s="22">
        <v>0</v>
      </c>
      <c r="F45" s="22">
        <v>320000</v>
      </c>
      <c r="G45" s="23">
        <v>0</v>
      </c>
    </row>
    <row r="46" spans="1:7" ht="21">
      <c r="A46" s="3">
        <v>33</v>
      </c>
      <c r="B46" s="30" t="s">
        <v>60</v>
      </c>
      <c r="C46" s="32" t="s">
        <v>61</v>
      </c>
      <c r="D46" s="22">
        <v>800000</v>
      </c>
      <c r="E46" s="22">
        <v>500000</v>
      </c>
      <c r="F46" s="22">
        <v>300000</v>
      </c>
      <c r="G46" s="23">
        <v>0</v>
      </c>
    </row>
    <row r="47" spans="1:7" ht="12.75">
      <c r="A47" s="51" t="s">
        <v>62</v>
      </c>
      <c r="B47" s="52"/>
      <c r="C47" s="53"/>
      <c r="D47" s="27">
        <f>SUM(D42:D46)</f>
        <v>7438000</v>
      </c>
      <c r="E47" s="27">
        <f>SUM(E42:E46)</f>
        <v>1500000</v>
      </c>
      <c r="F47" s="27">
        <f>SUM(F42:F46)</f>
        <v>4108500</v>
      </c>
      <c r="G47" s="27">
        <f>SUM(G42:G46)</f>
        <v>1829500</v>
      </c>
    </row>
    <row r="48" spans="1:7" ht="15">
      <c r="A48" s="59" t="s">
        <v>63</v>
      </c>
      <c r="B48" s="60"/>
      <c r="C48" s="60"/>
      <c r="D48" s="60"/>
      <c r="E48" s="60"/>
      <c r="F48" s="60"/>
      <c r="G48" s="61"/>
    </row>
    <row r="49" spans="1:7" ht="12.75">
      <c r="A49" s="62" t="s">
        <v>1</v>
      </c>
      <c r="B49" s="64" t="s">
        <v>2</v>
      </c>
      <c r="C49" s="37" t="s">
        <v>3</v>
      </c>
      <c r="D49" s="37" t="s">
        <v>4</v>
      </c>
      <c r="E49" s="68" t="s">
        <v>5</v>
      </c>
      <c r="F49" s="69"/>
      <c r="G49" s="69"/>
    </row>
    <row r="50" spans="1:7" ht="33.75">
      <c r="A50" s="63"/>
      <c r="B50" s="65"/>
      <c r="C50" s="66"/>
      <c r="D50" s="67"/>
      <c r="E50" s="28" t="s">
        <v>6</v>
      </c>
      <c r="F50" s="28" t="s">
        <v>7</v>
      </c>
      <c r="G50" s="29" t="s">
        <v>8</v>
      </c>
    </row>
    <row r="51" spans="1:7" ht="12.75">
      <c r="A51" s="3">
        <v>34</v>
      </c>
      <c r="B51" s="57" t="s">
        <v>53</v>
      </c>
      <c r="C51" s="32" t="s">
        <v>64</v>
      </c>
      <c r="D51" s="22">
        <v>600000</v>
      </c>
      <c r="E51" s="22">
        <v>450000</v>
      </c>
      <c r="F51" s="22">
        <v>150000</v>
      </c>
      <c r="G51" s="23">
        <v>0</v>
      </c>
    </row>
    <row r="52" spans="1:7" ht="12.75">
      <c r="A52" s="3">
        <v>35</v>
      </c>
      <c r="B52" s="58"/>
      <c r="C52" s="32" t="s">
        <v>65</v>
      </c>
      <c r="D52" s="22">
        <v>1878909.79</v>
      </c>
      <c r="E52" s="22">
        <f>D52/2</f>
        <v>939454.895</v>
      </c>
      <c r="F52" s="22">
        <f>D52-E52</f>
        <v>939454.895</v>
      </c>
      <c r="G52" s="7">
        <v>0</v>
      </c>
    </row>
    <row r="53" spans="1:7" ht="21">
      <c r="A53" s="3">
        <v>36</v>
      </c>
      <c r="B53" s="21" t="s">
        <v>56</v>
      </c>
      <c r="C53" s="32" t="s">
        <v>66</v>
      </c>
      <c r="D53" s="22">
        <v>5000000</v>
      </c>
      <c r="E53" s="22">
        <v>3750000</v>
      </c>
      <c r="F53" s="22">
        <v>1250000</v>
      </c>
      <c r="G53" s="23">
        <v>0</v>
      </c>
    </row>
    <row r="54" spans="1:7" ht="12.75">
      <c r="A54" s="3">
        <v>37</v>
      </c>
      <c r="B54" s="30" t="s">
        <v>67</v>
      </c>
      <c r="C54" s="32" t="s">
        <v>68</v>
      </c>
      <c r="D54" s="22">
        <v>900000</v>
      </c>
      <c r="E54" s="22">
        <v>675000</v>
      </c>
      <c r="F54" s="22">
        <v>225000</v>
      </c>
      <c r="G54" s="23">
        <v>0</v>
      </c>
    </row>
    <row r="55" spans="1:7" ht="12.75">
      <c r="A55" s="3">
        <v>38</v>
      </c>
      <c r="B55" s="30" t="s">
        <v>69</v>
      </c>
      <c r="C55" s="32" t="s">
        <v>70</v>
      </c>
      <c r="D55" s="22">
        <v>400000</v>
      </c>
      <c r="E55" s="22">
        <v>300000</v>
      </c>
      <c r="F55" s="22">
        <v>100000</v>
      </c>
      <c r="G55" s="22">
        <v>0</v>
      </c>
    </row>
    <row r="56" spans="1:7" ht="12.75">
      <c r="A56" s="3">
        <v>39</v>
      </c>
      <c r="B56" s="30" t="s">
        <v>71</v>
      </c>
      <c r="C56" s="32" t="s">
        <v>72</v>
      </c>
      <c r="D56" s="22">
        <v>8700000</v>
      </c>
      <c r="E56" s="22">
        <v>6525000</v>
      </c>
      <c r="F56" s="22">
        <v>2175000</v>
      </c>
      <c r="G56" s="23">
        <v>0</v>
      </c>
    </row>
    <row r="57" spans="1:7" ht="31.5">
      <c r="A57" s="3">
        <v>40</v>
      </c>
      <c r="B57" s="30" t="s">
        <v>21</v>
      </c>
      <c r="C57" s="32" t="s">
        <v>73</v>
      </c>
      <c r="D57" s="22">
        <v>480000</v>
      </c>
      <c r="E57" s="22">
        <v>360000</v>
      </c>
      <c r="F57" s="22">
        <v>120000</v>
      </c>
      <c r="G57" s="23">
        <v>0</v>
      </c>
    </row>
    <row r="58" spans="1:7" ht="31.5">
      <c r="A58" s="3">
        <v>41</v>
      </c>
      <c r="B58" s="33" t="s">
        <v>74</v>
      </c>
      <c r="C58" s="32" t="s">
        <v>75</v>
      </c>
      <c r="D58" s="22">
        <v>176000</v>
      </c>
      <c r="E58" s="22">
        <v>88000</v>
      </c>
      <c r="F58" s="22">
        <v>88000</v>
      </c>
      <c r="G58" s="22">
        <v>0</v>
      </c>
    </row>
    <row r="59" spans="1:7" ht="21">
      <c r="A59" s="3">
        <v>42</v>
      </c>
      <c r="B59" s="21" t="s">
        <v>58</v>
      </c>
      <c r="C59" s="32" t="s">
        <v>76</v>
      </c>
      <c r="D59" s="22">
        <v>6093900</v>
      </c>
      <c r="E59" s="22">
        <v>4570000</v>
      </c>
      <c r="F59" s="22">
        <v>1523900</v>
      </c>
      <c r="G59" s="22">
        <v>0</v>
      </c>
    </row>
    <row r="60" spans="1:7" ht="21">
      <c r="A60" s="3">
        <v>43</v>
      </c>
      <c r="B60" s="30" t="s">
        <v>19</v>
      </c>
      <c r="C60" s="32" t="s">
        <v>72</v>
      </c>
      <c r="D60" s="22">
        <v>8700000</v>
      </c>
      <c r="E60" s="22">
        <v>6525000</v>
      </c>
      <c r="F60" s="22">
        <v>2175000</v>
      </c>
      <c r="G60" s="22">
        <v>0</v>
      </c>
    </row>
    <row r="61" spans="1:7" ht="15">
      <c r="A61" s="59" t="s">
        <v>63</v>
      </c>
      <c r="B61" s="60"/>
      <c r="C61" s="60"/>
      <c r="D61" s="60"/>
      <c r="E61" s="60"/>
      <c r="F61" s="60"/>
      <c r="G61" s="61"/>
    </row>
    <row r="62" spans="1:7" ht="12.75">
      <c r="A62" s="62" t="s">
        <v>1</v>
      </c>
      <c r="B62" s="64" t="s">
        <v>2</v>
      </c>
      <c r="C62" s="37" t="s">
        <v>3</v>
      </c>
      <c r="D62" s="37" t="s">
        <v>4</v>
      </c>
      <c r="E62" s="68" t="s">
        <v>5</v>
      </c>
      <c r="F62" s="69"/>
      <c r="G62" s="69"/>
    </row>
    <row r="63" spans="1:7" ht="33.75">
      <c r="A63" s="63"/>
      <c r="B63" s="65"/>
      <c r="C63" s="66"/>
      <c r="D63" s="67"/>
      <c r="E63" s="28" t="s">
        <v>6</v>
      </c>
      <c r="F63" s="28" t="s">
        <v>7</v>
      </c>
      <c r="G63" s="29" t="s">
        <v>8</v>
      </c>
    </row>
    <row r="64" spans="1:7" ht="31.5">
      <c r="A64" s="3">
        <v>44</v>
      </c>
      <c r="B64" s="48" t="s">
        <v>46</v>
      </c>
      <c r="C64" s="34" t="s">
        <v>77</v>
      </c>
      <c r="D64" s="35">
        <v>4249220.62</v>
      </c>
      <c r="E64" s="22">
        <f>D64/2</f>
        <v>2124610.31</v>
      </c>
      <c r="F64" s="22">
        <f>D64/2</f>
        <v>2124610.31</v>
      </c>
      <c r="G64" s="23">
        <v>0</v>
      </c>
    </row>
    <row r="65" spans="1:7" ht="21">
      <c r="A65" s="3">
        <v>45</v>
      </c>
      <c r="B65" s="49"/>
      <c r="C65" s="36" t="s">
        <v>78</v>
      </c>
      <c r="D65" s="35">
        <f>17523282-5523283.45+4694840.04</f>
        <v>16694838.59</v>
      </c>
      <c r="E65" s="22">
        <f>D65/2</f>
        <v>8347419.295</v>
      </c>
      <c r="F65" s="22">
        <f>D65/2</f>
        <v>8347419.295</v>
      </c>
      <c r="G65" s="23">
        <v>0</v>
      </c>
    </row>
    <row r="66" spans="1:7" ht="21">
      <c r="A66" s="3">
        <v>46</v>
      </c>
      <c r="B66" s="49"/>
      <c r="C66" s="32" t="s">
        <v>79</v>
      </c>
      <c r="D66" s="5">
        <v>3800000</v>
      </c>
      <c r="E66" s="5">
        <v>2850000</v>
      </c>
      <c r="F66" s="5">
        <v>950000</v>
      </c>
      <c r="G66" s="7">
        <v>0</v>
      </c>
    </row>
    <row r="67" spans="1:7" ht="21">
      <c r="A67" s="3">
        <v>47</v>
      </c>
      <c r="B67" s="49"/>
      <c r="C67" s="32" t="s">
        <v>80</v>
      </c>
      <c r="D67" s="5">
        <v>945000</v>
      </c>
      <c r="E67" s="5">
        <v>709000</v>
      </c>
      <c r="F67" s="5">
        <v>236000</v>
      </c>
      <c r="G67" s="7">
        <v>0</v>
      </c>
    </row>
    <row r="68" spans="1:7" ht="21">
      <c r="A68" s="3">
        <v>48</v>
      </c>
      <c r="B68" s="49"/>
      <c r="C68" s="38" t="s">
        <v>81</v>
      </c>
      <c r="D68" s="5">
        <v>300000</v>
      </c>
      <c r="E68" s="5">
        <v>225000</v>
      </c>
      <c r="F68" s="5">
        <v>75000</v>
      </c>
      <c r="G68" s="7">
        <v>0</v>
      </c>
    </row>
    <row r="69" spans="1:7" ht="21">
      <c r="A69" s="3">
        <v>49</v>
      </c>
      <c r="B69" s="49"/>
      <c r="C69" s="38" t="s">
        <v>82</v>
      </c>
      <c r="D69" s="5">
        <v>4200000</v>
      </c>
      <c r="E69" s="5">
        <v>3150000</v>
      </c>
      <c r="F69" s="5">
        <v>1050000</v>
      </c>
      <c r="G69" s="7">
        <v>0</v>
      </c>
    </row>
    <row r="70" spans="1:7" ht="31.5">
      <c r="A70" s="3">
        <v>50</v>
      </c>
      <c r="B70" s="49"/>
      <c r="C70" s="38" t="s">
        <v>83</v>
      </c>
      <c r="D70" s="5">
        <v>1000000</v>
      </c>
      <c r="E70" s="5">
        <v>750000</v>
      </c>
      <c r="F70" s="5">
        <v>250000</v>
      </c>
      <c r="G70" s="7">
        <v>0</v>
      </c>
    </row>
    <row r="71" spans="1:7" ht="21">
      <c r="A71" s="3">
        <v>51</v>
      </c>
      <c r="B71" s="49"/>
      <c r="C71" s="39" t="s">
        <v>84</v>
      </c>
      <c r="D71" s="5">
        <v>3500000</v>
      </c>
      <c r="E71" s="5">
        <v>2625000</v>
      </c>
      <c r="F71" s="5">
        <v>875000</v>
      </c>
      <c r="G71" s="7">
        <v>0</v>
      </c>
    </row>
    <row r="72" spans="1:7" ht="21">
      <c r="A72" s="3">
        <v>52</v>
      </c>
      <c r="B72" s="49"/>
      <c r="C72" s="38" t="s">
        <v>85</v>
      </c>
      <c r="D72" s="5">
        <v>1600000</v>
      </c>
      <c r="E72" s="5">
        <v>1200000</v>
      </c>
      <c r="F72" s="5">
        <v>400000</v>
      </c>
      <c r="G72" s="7">
        <v>0</v>
      </c>
    </row>
    <row r="73" spans="1:7" ht="21">
      <c r="A73" s="3">
        <v>53</v>
      </c>
      <c r="B73" s="49"/>
      <c r="C73" s="39" t="s">
        <v>86</v>
      </c>
      <c r="D73" s="5">
        <v>2100000</v>
      </c>
      <c r="E73" s="5">
        <v>1575000</v>
      </c>
      <c r="F73" s="5">
        <v>525000</v>
      </c>
      <c r="G73" s="7">
        <v>0</v>
      </c>
    </row>
    <row r="74" spans="1:7" ht="42">
      <c r="A74" s="3">
        <v>54</v>
      </c>
      <c r="B74" s="49"/>
      <c r="C74" s="39" t="s">
        <v>87</v>
      </c>
      <c r="D74" s="5">
        <v>1700000</v>
      </c>
      <c r="E74" s="5">
        <v>1275000</v>
      </c>
      <c r="F74" s="5">
        <v>425000</v>
      </c>
      <c r="G74" s="7">
        <v>0</v>
      </c>
    </row>
    <row r="75" spans="1:7" ht="21">
      <c r="A75" s="3">
        <v>55</v>
      </c>
      <c r="B75" s="49"/>
      <c r="C75" s="38" t="s">
        <v>88</v>
      </c>
      <c r="D75" s="5">
        <v>400000</v>
      </c>
      <c r="E75" s="5">
        <v>300000</v>
      </c>
      <c r="F75" s="5">
        <v>100000</v>
      </c>
      <c r="G75" s="7">
        <v>0</v>
      </c>
    </row>
    <row r="76" spans="1:7" ht="21">
      <c r="A76" s="3">
        <v>56</v>
      </c>
      <c r="B76" s="49"/>
      <c r="C76" s="39" t="s">
        <v>89</v>
      </c>
      <c r="D76" s="25">
        <v>500000</v>
      </c>
      <c r="E76" s="22">
        <v>375000</v>
      </c>
      <c r="F76" s="22">
        <v>125000</v>
      </c>
      <c r="G76" s="7">
        <v>0</v>
      </c>
    </row>
    <row r="77" spans="1:7" ht="21">
      <c r="A77" s="3">
        <v>57</v>
      </c>
      <c r="B77" s="49"/>
      <c r="C77" s="40" t="s">
        <v>90</v>
      </c>
      <c r="D77" s="25">
        <v>1400000</v>
      </c>
      <c r="E77" s="22">
        <v>1050000</v>
      </c>
      <c r="F77" s="22">
        <v>350000</v>
      </c>
      <c r="G77" s="23">
        <v>0</v>
      </c>
    </row>
    <row r="78" spans="1:7" ht="21">
      <c r="A78" s="3">
        <v>58</v>
      </c>
      <c r="B78" s="49"/>
      <c r="C78" s="40" t="s">
        <v>91</v>
      </c>
      <c r="D78" s="25">
        <v>1500000</v>
      </c>
      <c r="E78" s="22">
        <v>1125000</v>
      </c>
      <c r="F78" s="22">
        <v>375000</v>
      </c>
      <c r="G78" s="23">
        <v>0</v>
      </c>
    </row>
    <row r="79" spans="1:7" ht="21">
      <c r="A79" s="3">
        <v>59</v>
      </c>
      <c r="B79" s="50"/>
      <c r="C79" s="41" t="s">
        <v>92</v>
      </c>
      <c r="D79" s="42">
        <v>580000</v>
      </c>
      <c r="E79" s="43">
        <v>435000</v>
      </c>
      <c r="F79" s="43">
        <v>145000</v>
      </c>
      <c r="G79" s="44">
        <v>0</v>
      </c>
    </row>
    <row r="80" spans="1:7" ht="12.75">
      <c r="A80" s="51" t="s">
        <v>93</v>
      </c>
      <c r="B80" s="52"/>
      <c r="C80" s="53"/>
      <c r="D80" s="27">
        <f>SUM(D64:D79)+SUM(D51:D60)</f>
        <v>77397869</v>
      </c>
      <c r="E80" s="27">
        <f>SUM(E64:E79)+SUM(E51:E60)</f>
        <v>52298484.5</v>
      </c>
      <c r="F80" s="27">
        <f>SUM(F64:F79)+SUM(F51:F60)</f>
        <v>25099384.5</v>
      </c>
      <c r="G80" s="27">
        <f>SUM(G64:G79)+SUM(G51:G60)</f>
        <v>0</v>
      </c>
    </row>
    <row r="81" spans="1:7" ht="12.75">
      <c r="A81" s="54" t="s">
        <v>94</v>
      </c>
      <c r="B81" s="55"/>
      <c r="C81" s="56"/>
      <c r="D81" s="45">
        <f>D80+D47+D38+D30+D17</f>
        <v>109192621.36000001</v>
      </c>
      <c r="E81" s="45">
        <f>E80+E47+E38+E30+E17</f>
        <v>63204110.19</v>
      </c>
      <c r="F81" s="45">
        <f>F80+F47+F38+F30+F17</f>
        <v>41614011.17</v>
      </c>
      <c r="G81" s="45">
        <f>G80+G47+G38+G30+G17</f>
        <v>4374500</v>
      </c>
    </row>
    <row r="84" spans="4:5" ht="12.75">
      <c r="D84" s="46"/>
      <c r="E84" s="46"/>
    </row>
    <row r="85" spans="4:6" ht="12.75">
      <c r="D85" s="47"/>
      <c r="E85" s="47"/>
      <c r="F85" s="47"/>
    </row>
    <row r="86" spans="4:5" ht="12.75">
      <c r="D86" s="46"/>
      <c r="E86" s="46"/>
    </row>
  </sheetData>
  <mergeCells count="51">
    <mergeCell ref="A1:G1"/>
    <mergeCell ref="A2:A3"/>
    <mergeCell ref="B2:B3"/>
    <mergeCell ref="C2:C3"/>
    <mergeCell ref="D2:D3"/>
    <mergeCell ref="E2:G2"/>
    <mergeCell ref="B4:B6"/>
    <mergeCell ref="B7:B9"/>
    <mergeCell ref="B14:B16"/>
    <mergeCell ref="A17:C17"/>
    <mergeCell ref="A18:G18"/>
    <mergeCell ref="A19:A20"/>
    <mergeCell ref="B19:B20"/>
    <mergeCell ref="C19:C20"/>
    <mergeCell ref="D19:D20"/>
    <mergeCell ref="E19:G19"/>
    <mergeCell ref="B22:B23"/>
    <mergeCell ref="B25:B26"/>
    <mergeCell ref="B27:B28"/>
    <mergeCell ref="A30:C30"/>
    <mergeCell ref="A31:G31"/>
    <mergeCell ref="A32:A33"/>
    <mergeCell ref="B32:B33"/>
    <mergeCell ref="C32:C33"/>
    <mergeCell ref="D32:D33"/>
    <mergeCell ref="E32:G32"/>
    <mergeCell ref="B35:B36"/>
    <mergeCell ref="A38:C38"/>
    <mergeCell ref="A39:G39"/>
    <mergeCell ref="A40:A41"/>
    <mergeCell ref="B40:B41"/>
    <mergeCell ref="C40:C41"/>
    <mergeCell ref="D40:D41"/>
    <mergeCell ref="E40:G40"/>
    <mergeCell ref="A47:C47"/>
    <mergeCell ref="A48:G48"/>
    <mergeCell ref="A49:A50"/>
    <mergeCell ref="B49:B50"/>
    <mergeCell ref="C49:C50"/>
    <mergeCell ref="D49:D50"/>
    <mergeCell ref="E49:G49"/>
    <mergeCell ref="B64:B79"/>
    <mergeCell ref="A80:C80"/>
    <mergeCell ref="A81:C81"/>
    <mergeCell ref="B51:B52"/>
    <mergeCell ref="A61:G61"/>
    <mergeCell ref="A62:A63"/>
    <mergeCell ref="B62:B63"/>
    <mergeCell ref="C62:C63"/>
    <mergeCell ref="D62:D63"/>
    <mergeCell ref="E62:G62"/>
  </mergeCells>
  <hyperlinks>
    <hyperlink ref="G41" r:id="rId1" display="_edn2"/>
    <hyperlink ref="G3" r:id="rId2" display="_edn2"/>
    <hyperlink ref="G50" r:id="rId3" display="_edn2"/>
    <hyperlink ref="G63" r:id="rId4" display="_edn2"/>
    <hyperlink ref="G20" r:id="rId5" display="_edn2"/>
  </hyperlinks>
  <printOptions/>
  <pageMargins left="0.2362204724409449" right="0.2362204724409449" top="1.91" bottom="1.9" header="0.5118110236220472" footer="0.31496062992125984"/>
  <pageSetup horizontalDpi="600" verticalDpi="600" orientation="landscape" paperSize="9" r:id="rId8"/>
  <headerFooter alignWithMargins="0">
    <oddHeader xml:space="preserve">&amp;RZałącznik Nr 3 do 
Uchwały Rady Powiatu 
Nr XIV/   /08 z dnia 28 lutego 2008r.
Załącznik Nr 4 do 
Uchwały Rady Powiatu 
Nr XII/59/07 z dnia 28 grudnia 2007 roku  </oddHeader>
    <oddFooter>&amp;CStrona &amp;P</oddFooter>
  </headerFooter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Świdwinie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Buniak</dc:creator>
  <cp:keywords/>
  <dc:description/>
  <cp:lastModifiedBy>Buniak</cp:lastModifiedBy>
  <cp:lastPrinted>2008-02-28T12:48:12Z</cp:lastPrinted>
  <dcterms:created xsi:type="dcterms:W3CDTF">2008-02-20T09:00:40Z</dcterms:created>
  <dcterms:modified xsi:type="dcterms:W3CDTF">2008-02-28T12:49:10Z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